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560" windowHeight="52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<sst xmlns="http://schemas.openxmlformats.org/spreadsheetml/2006/main" count="69" uniqueCount="69">
  <si>
    <t>редни број</t>
  </si>
  <si>
    <t>Електричне машине 1</t>
  </si>
  <si>
    <t>редовност похађања наставе</t>
  </si>
  <si>
    <t>укупно лаб.</t>
  </si>
  <si>
    <t>Укупно домаћи</t>
  </si>
  <si>
    <t>I кол.</t>
  </si>
  <si>
    <t>II кол.</t>
  </si>
  <si>
    <t>активност</t>
  </si>
  <si>
    <t>укупно предиспитних обавеза</t>
  </si>
  <si>
    <t>проценат испуњености предиспитних обавеза</t>
  </si>
  <si>
    <t>писмени %</t>
  </si>
  <si>
    <t>писмени бодови</t>
  </si>
  <si>
    <t>усмени</t>
  </si>
  <si>
    <t>укупно</t>
  </si>
  <si>
    <t>АКТ</t>
  </si>
  <si>
    <t>ЛАБ</t>
  </si>
  <si>
    <t>ДОМ</t>
  </si>
  <si>
    <t>КОЛ</t>
  </si>
  <si>
    <t>ИСПИТ</t>
  </si>
  <si>
    <t>УКУПНО</t>
  </si>
  <si>
    <t>КОНАЧНА ОЦЕНА</t>
  </si>
  <si>
    <t>шифра</t>
  </si>
  <si>
    <t>рок у коме је испит положен</t>
  </si>
  <si>
    <t>јан/феб</t>
  </si>
  <si>
    <t>април</t>
  </si>
  <si>
    <t>јун/јул</t>
  </si>
  <si>
    <t>септ/окт</t>
  </si>
  <si>
    <t>нису испуњене предиспитне обавезе</t>
  </si>
  <si>
    <t>поновно предиспитне обавезе следеће школске године</t>
  </si>
  <si>
    <t>I домаћи</t>
  </si>
  <si>
    <t>II домаћи</t>
  </si>
  <si>
    <t xml:space="preserve"> </t>
  </si>
  <si>
    <t>Цвијовић Младен</t>
  </si>
  <si>
    <t>(I+II)/2</t>
  </si>
  <si>
    <t>Глишић Урош</t>
  </si>
  <si>
    <t>Милојевић Душан</t>
  </si>
  <si>
    <t>Павловић Виктор</t>
  </si>
  <si>
    <t>Пантић Ненад</t>
  </si>
  <si>
    <t>Милошевић Бранко</t>
  </si>
  <si>
    <t>Бајовић Александар</t>
  </si>
  <si>
    <t>Петровић Зоран</t>
  </si>
  <si>
    <r>
      <rPr>
        <sz val="2"/>
        <color indexed="9"/>
        <rFont val="Calibri"/>
        <family val="2"/>
      </rPr>
      <t>a</t>
    </r>
    <r>
      <rPr>
        <sz val="36"/>
        <color indexed="9"/>
        <rFont val="Calibri"/>
        <family val="2"/>
      </rPr>
      <t>12</t>
    </r>
  </si>
  <si>
    <r>
      <rPr>
        <sz val="2"/>
        <color indexed="8"/>
        <rFont val="Calibri"/>
        <family val="2"/>
      </rPr>
      <t>b</t>
    </r>
    <r>
      <rPr>
        <sz val="36"/>
        <color indexed="8"/>
        <rFont val="Calibri"/>
        <family val="2"/>
      </rPr>
      <t>32</t>
    </r>
  </si>
  <si>
    <r>
      <rPr>
        <sz val="2"/>
        <color indexed="8"/>
        <rFont val="Calibri"/>
        <family val="2"/>
      </rPr>
      <t>b</t>
    </r>
    <r>
      <rPr>
        <sz val="36"/>
        <color indexed="8"/>
        <rFont val="Calibri"/>
        <family val="2"/>
      </rPr>
      <t>20</t>
    </r>
  </si>
  <si>
    <t>Дучић Јован</t>
  </si>
  <si>
    <t>Раденковић Младен</t>
  </si>
  <si>
    <t>Јовановић Вељко</t>
  </si>
  <si>
    <t>Јовановић Милош</t>
  </si>
  <si>
    <t>Вучковић Раде</t>
  </si>
  <si>
    <t>Тимотијевић Вања</t>
  </si>
  <si>
    <t>Глишић Ђорђе</t>
  </si>
  <si>
    <t>Котлајић Немања</t>
  </si>
  <si>
    <t>Четровић Лука</t>
  </si>
  <si>
    <t>Ристовић Стефан</t>
  </si>
  <si>
    <t>Јанић Димитрије</t>
  </si>
  <si>
    <t>Вишњић Димитрије</t>
  </si>
  <si>
    <t>Нуховић Харис</t>
  </si>
  <si>
    <t>Машовић Реџо</t>
  </si>
  <si>
    <t>смер ИЕЕ и ЕЕС</t>
  </si>
  <si>
    <t>ЕРИ</t>
  </si>
  <si>
    <t>Бисерчић Милош</t>
  </si>
  <si>
    <t>Вуковић Марија</t>
  </si>
  <si>
    <t>ulazni kol.</t>
  </si>
  <si>
    <t>aktivnost prepisivanja</t>
  </si>
  <si>
    <t>Ukupna aktivnost</t>
  </si>
  <si>
    <r>
      <t xml:space="preserve">Услов изласка на писмени део испита је постигнуто минимално 25 од 50 бодова                                                                                                                                                   </t>
    </r>
    <r>
      <rPr>
        <b/>
        <sz val="24"/>
        <color indexed="10"/>
        <rFont val="Arial"/>
        <family val="2"/>
      </rPr>
      <t xml:space="preserve">(50%  бодова предиспитних обавеза)      </t>
    </r>
  </si>
  <si>
    <t>22,2,2021</t>
  </si>
  <si>
    <t>вер. 21</t>
  </si>
  <si>
    <t>22. februar 2021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</si>
</sst>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.00\ &quot;дин.&quot;_-;\-* #,##0.00\ &quot;дин.&quot;_-;_-* &quot;-&quot;??\ &quot;дин.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_-* #,##0\ _Д_и_н_._-;\-* #,##0\ _Д_и_н_._-;_-* &quot;-&quot;\ _Д_и_н_._-;_-@_-"/>
    <numFmt numFmtId="183" formatCode="_-* #,##0.00\ _Д_и_н_._-;\-* #,##0.00\ _Д_и_н_._-;_-* &quot;-&quot;??\ _Д_и_н_.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[$€-2]\ #,##0.00_);[Red]\([$€-2]\ #,##0.00\)"/>
    <numFmt numFmtId="193" formatCode="0.000%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"/>
    <numFmt numFmtId="199" formatCode="0.0"/>
    <numFmt numFmtId="200" formatCode="0.0000000"/>
    <numFmt numFmtId="201" formatCode="0.00000000"/>
    <numFmt numFmtId="202" formatCode="0.000000"/>
    <numFmt numFmtId="203" formatCode="0.00000"/>
    <numFmt numFmtId="204" formatCode="0.0000"/>
    <numFmt numFmtId="205" formatCode="0.000000000"/>
    <numFmt numFmtId="206" formatCode="[$-241A]d\.\ mmmm\ yyyy"/>
    <numFmt numFmtId="207" formatCode="0.0;[Red]0.0"/>
    <numFmt numFmtId="208" formatCode="mmm/yyyy"/>
  </numFmts>
  <fonts count="121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sz val="36"/>
      <color indexed="8"/>
      <name val="Calibri"/>
      <family val="2"/>
    </font>
    <font>
      <sz val="36"/>
      <color indexed="9"/>
      <name val="Calibri"/>
      <family val="2"/>
    </font>
    <font>
      <sz val="2"/>
      <color indexed="9"/>
      <name val="Calibri"/>
      <family val="2"/>
    </font>
    <font>
      <sz val="2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28"/>
      <color indexed="8"/>
      <name val="Arial"/>
      <family val="2"/>
    </font>
    <font>
      <sz val="26"/>
      <color indexed="8"/>
      <name val="Arial"/>
      <family val="2"/>
    </font>
    <font>
      <b/>
      <sz val="48"/>
      <color indexed="10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10"/>
      <name val="Arial"/>
      <family val="2"/>
    </font>
    <font>
      <b/>
      <sz val="24"/>
      <color indexed="30"/>
      <name val="Arial"/>
      <family val="2"/>
    </font>
    <font>
      <sz val="36"/>
      <color indexed="53"/>
      <name val="Calibri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36"/>
      <color indexed="9"/>
      <name val="Arial"/>
      <family val="2"/>
    </font>
    <font>
      <b/>
      <sz val="48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36"/>
      <color theme="1"/>
      <name val="Calibri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b/>
      <sz val="48"/>
      <color rgb="FFFF0000"/>
      <name val="Arial"/>
      <family val="2"/>
    </font>
    <font>
      <b/>
      <sz val="36"/>
      <color theme="1"/>
      <name val="Arial"/>
      <family val="2"/>
    </font>
    <font>
      <sz val="36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b/>
      <sz val="24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2"/>
      <color rgb="FFFF0000"/>
      <name val="Arial"/>
      <family val="2"/>
    </font>
    <font>
      <b/>
      <sz val="24"/>
      <color rgb="FF0070C0"/>
      <name val="Arial"/>
      <family val="2"/>
    </font>
    <font>
      <sz val="36"/>
      <color theme="9" tint="-0.24997000396251678"/>
      <name val="Calibri"/>
      <family val="2"/>
    </font>
    <font>
      <sz val="22"/>
      <color theme="0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b/>
      <sz val="36"/>
      <color theme="0"/>
      <name val="Arial"/>
      <family val="2"/>
    </font>
    <font>
      <b/>
      <sz val="48"/>
      <color theme="0"/>
      <name val="Arial"/>
      <family val="2"/>
    </font>
    <font>
      <sz val="16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0" fillId="26" borderId="1" applyNumberFormat="0" applyFon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29" borderId="3" applyNumberFormat="0" applyAlignment="0" applyProtection="0"/>
    <xf numFmtId="0" fontId="74" fillId="29" borderId="4" applyNumberFormat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6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4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9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0" applyFont="1" applyAlignment="1">
      <alignment/>
    </xf>
    <xf numFmtId="0" fontId="89" fillId="34" borderId="11" xfId="0" applyFont="1" applyFill="1" applyBorder="1" applyAlignment="1">
      <alignment horizontal="center" vertical="center" wrapText="1"/>
    </xf>
    <xf numFmtId="9" fontId="12" fillId="35" borderId="11" xfId="58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90" fillId="0" borderId="0" xfId="0" applyFont="1" applyAlignment="1">
      <alignment/>
    </xf>
    <xf numFmtId="0" fontId="90" fillId="34" borderId="11" xfId="0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indent="1"/>
    </xf>
    <xf numFmtId="9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199" fontId="15" fillId="35" borderId="11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9" fontId="9" fillId="16" borderId="16" xfId="0" applyNumberFormat="1" applyFont="1" applyFill="1" applyBorder="1" applyAlignment="1">
      <alignment/>
    </xf>
    <xf numFmtId="9" fontId="90" fillId="36" borderId="11" xfId="58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/>
    </xf>
    <xf numFmtId="0" fontId="92" fillId="10" borderId="14" xfId="0" applyFont="1" applyFill="1" applyBorder="1" applyAlignment="1">
      <alignment/>
    </xf>
    <xf numFmtId="0" fontId="92" fillId="0" borderId="0" xfId="0" applyFont="1" applyAlignment="1">
      <alignment/>
    </xf>
    <xf numFmtId="0" fontId="92" fillId="34" borderId="11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92" fillId="36" borderId="0" xfId="0" applyFont="1" applyFill="1" applyAlignment="1">
      <alignment/>
    </xf>
    <xf numFmtId="199" fontId="93" fillId="36" borderId="11" xfId="0" applyNumberFormat="1" applyFont="1" applyFill="1" applyBorder="1" applyAlignment="1">
      <alignment horizontal="center" vertical="center"/>
    </xf>
    <xf numFmtId="0" fontId="94" fillId="36" borderId="11" xfId="67" applyFont="1" applyFill="1" applyBorder="1">
      <alignment/>
      <protection/>
    </xf>
    <xf numFmtId="199" fontId="90" fillId="36" borderId="11" xfId="0" applyNumberFormat="1" applyFont="1" applyFill="1" applyBorder="1" applyAlignment="1">
      <alignment horizontal="center" vertical="center"/>
    </xf>
    <xf numFmtId="199" fontId="91" fillId="36" borderId="11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199" fontId="95" fillId="34" borderId="11" xfId="0" applyNumberFormat="1" applyFont="1" applyFill="1" applyBorder="1" applyAlignment="1">
      <alignment horizontal="center" vertical="center" wrapText="1"/>
    </xf>
    <xf numFmtId="199" fontId="90" fillId="35" borderId="11" xfId="0" applyNumberFormat="1" applyFont="1" applyFill="1" applyBorder="1" applyAlignment="1">
      <alignment horizontal="center" vertical="center"/>
    </xf>
    <xf numFmtId="9" fontId="91" fillId="35" borderId="11" xfId="58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96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17" xfId="0" applyFont="1" applyBorder="1" applyAlignment="1">
      <alignment horizontal="center" vertical="center" wrapText="1"/>
    </xf>
    <xf numFmtId="1" fontId="90" fillId="36" borderId="11" xfId="0" applyNumberFormat="1" applyFont="1" applyFill="1" applyBorder="1" applyAlignment="1">
      <alignment horizontal="center" vertical="center"/>
    </xf>
    <xf numFmtId="199" fontId="97" fillId="0" borderId="0" xfId="0" applyNumberFormat="1" applyFont="1" applyAlignment="1">
      <alignment/>
    </xf>
    <xf numFmtId="1" fontId="91" fillId="35" borderId="11" xfId="0" applyNumberFormat="1" applyFont="1" applyFill="1" applyBorder="1" applyAlignment="1">
      <alignment horizontal="center" vertical="center"/>
    </xf>
    <xf numFmtId="1" fontId="98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" fontId="12" fillId="37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vertical="center" wrapText="1"/>
    </xf>
    <xf numFmtId="1" fontId="99" fillId="36" borderId="11" xfId="0" applyNumberFormat="1" applyFont="1" applyFill="1" applyBorder="1" applyAlignment="1">
      <alignment horizontal="center" vertical="center"/>
    </xf>
    <xf numFmtId="0" fontId="94" fillId="38" borderId="11" xfId="67" applyFont="1" applyFill="1" applyBorder="1" applyAlignment="1">
      <alignment horizontal="center"/>
      <protection/>
    </xf>
    <xf numFmtId="0" fontId="100" fillId="39" borderId="11" xfId="67" applyFont="1" applyFill="1" applyBorder="1" applyAlignment="1">
      <alignment horizontal="center"/>
      <protection/>
    </xf>
    <xf numFmtId="199" fontId="101" fillId="0" borderId="0" xfId="0" applyNumberFormat="1" applyFont="1" applyAlignment="1">
      <alignment/>
    </xf>
    <xf numFmtId="0" fontId="101" fillId="0" borderId="0" xfId="0" applyFont="1" applyAlignment="1">
      <alignment/>
    </xf>
    <xf numFmtId="199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91" fillId="0" borderId="0" xfId="0" applyFont="1" applyAlignment="1">
      <alignment/>
    </xf>
    <xf numFmtId="9" fontId="103" fillId="36" borderId="11" xfId="0" applyNumberFormat="1" applyFont="1" applyFill="1" applyBorder="1" applyAlignment="1">
      <alignment horizontal="center" vertical="center"/>
    </xf>
    <xf numFmtId="0" fontId="94" fillId="40" borderId="11" xfId="67" applyFont="1" applyFill="1" applyBorder="1" applyAlignment="1">
      <alignment horizontal="center"/>
      <protection/>
    </xf>
    <xf numFmtId="0" fontId="16" fillId="35" borderId="11" xfId="0" applyFont="1" applyFill="1" applyBorder="1" applyAlignment="1">
      <alignment horizontal="center" vertical="center" wrapText="1"/>
    </xf>
    <xf numFmtId="2" fontId="104" fillId="0" borderId="0" xfId="0" applyNumberFormat="1" applyFont="1" applyAlignment="1">
      <alignment/>
    </xf>
    <xf numFmtId="2" fontId="91" fillId="34" borderId="11" xfId="0" applyNumberFormat="1" applyFont="1" applyFill="1" applyBorder="1" applyAlignment="1">
      <alignment horizontal="center" vertical="center" wrapText="1"/>
    </xf>
    <xf numFmtId="0" fontId="100" fillId="41" borderId="11" xfId="67" applyFont="1" applyFill="1" applyBorder="1" applyAlignment="1">
      <alignment horizontal="center"/>
      <protection/>
    </xf>
    <xf numFmtId="1" fontId="93" fillId="38" borderId="11" xfId="0" applyNumberFormat="1" applyFont="1" applyFill="1" applyBorder="1" applyAlignment="1">
      <alignment horizontal="center" vertical="center"/>
    </xf>
    <xf numFmtId="199" fontId="105" fillId="36" borderId="11" xfId="0" applyNumberFormat="1" applyFont="1" applyFill="1" applyBorder="1" applyAlignment="1">
      <alignment horizontal="center" vertical="center"/>
    </xf>
    <xf numFmtId="199" fontId="106" fillId="19" borderId="11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 wrapText="1"/>
    </xf>
    <xf numFmtId="199" fontId="108" fillId="36" borderId="11" xfId="0" applyNumberFormat="1" applyFont="1" applyFill="1" applyBorder="1" applyAlignment="1">
      <alignment horizontal="center" vertical="center"/>
    </xf>
    <xf numFmtId="199" fontId="90" fillId="36" borderId="11" xfId="58" applyNumberFormat="1" applyFont="1" applyFill="1" applyBorder="1" applyAlignment="1">
      <alignment horizontal="center" vertical="center"/>
    </xf>
    <xf numFmtId="1" fontId="91" fillId="38" borderId="11" xfId="0" applyNumberFormat="1" applyFont="1" applyFill="1" applyBorder="1" applyAlignment="1">
      <alignment horizontal="center" vertical="center"/>
    </xf>
    <xf numFmtId="0" fontId="94" fillId="16" borderId="11" xfId="67" applyFont="1" applyFill="1" applyBorder="1">
      <alignment/>
      <protection/>
    </xf>
    <xf numFmtId="1" fontId="91" fillId="16" borderId="11" xfId="0" applyNumberFormat="1" applyFont="1" applyFill="1" applyBorder="1" applyAlignment="1">
      <alignment horizontal="center" vertical="center"/>
    </xf>
    <xf numFmtId="199" fontId="108" fillId="16" borderId="11" xfId="0" applyNumberFormat="1" applyFont="1" applyFill="1" applyBorder="1" applyAlignment="1">
      <alignment horizontal="center" vertical="center"/>
    </xf>
    <xf numFmtId="199" fontId="90" fillId="16" borderId="11" xfId="0" applyNumberFormat="1" applyFont="1" applyFill="1" applyBorder="1" applyAlignment="1">
      <alignment horizontal="center" vertical="center"/>
    </xf>
    <xf numFmtId="199" fontId="93" fillId="16" borderId="11" xfId="0" applyNumberFormat="1" applyFont="1" applyFill="1" applyBorder="1" applyAlignment="1">
      <alignment horizontal="center" vertical="center"/>
    </xf>
    <xf numFmtId="1" fontId="90" fillId="16" borderId="11" xfId="0" applyNumberFormat="1" applyFont="1" applyFill="1" applyBorder="1" applyAlignment="1">
      <alignment horizontal="center" vertical="center"/>
    </xf>
    <xf numFmtId="199" fontId="105" fillId="16" borderId="11" xfId="0" applyNumberFormat="1" applyFont="1" applyFill="1" applyBorder="1" applyAlignment="1">
      <alignment horizontal="center" vertical="center"/>
    </xf>
    <xf numFmtId="1" fontId="93" fillId="16" borderId="11" xfId="0" applyNumberFormat="1" applyFont="1" applyFill="1" applyBorder="1" applyAlignment="1">
      <alignment horizontal="center" vertical="center"/>
    </xf>
    <xf numFmtId="2" fontId="90" fillId="16" borderId="11" xfId="0" applyNumberFormat="1" applyFont="1" applyFill="1" applyBorder="1" applyAlignment="1">
      <alignment horizontal="center" vertical="center"/>
    </xf>
    <xf numFmtId="9" fontId="90" fillId="16" borderId="11" xfId="58" applyFont="1" applyFill="1" applyBorder="1" applyAlignment="1">
      <alignment horizontal="center" vertical="center"/>
    </xf>
    <xf numFmtId="199" fontId="90" fillId="16" borderId="11" xfId="58" applyNumberFormat="1" applyFont="1" applyFill="1" applyBorder="1" applyAlignment="1">
      <alignment horizontal="center" vertical="center"/>
    </xf>
    <xf numFmtId="199" fontId="91" fillId="16" borderId="11" xfId="0" applyNumberFormat="1" applyFont="1" applyFill="1" applyBorder="1" applyAlignment="1">
      <alignment horizontal="center" vertical="center"/>
    </xf>
    <xf numFmtId="1" fontId="99" fillId="16" borderId="11" xfId="0" applyNumberFormat="1" applyFont="1" applyFill="1" applyBorder="1" applyAlignment="1">
      <alignment horizontal="center" vertical="center"/>
    </xf>
    <xf numFmtId="1" fontId="98" fillId="16" borderId="11" xfId="0" applyNumberFormat="1" applyFont="1" applyFill="1" applyBorder="1" applyAlignment="1">
      <alignment horizontal="center" vertical="center"/>
    </xf>
    <xf numFmtId="1" fontId="92" fillId="16" borderId="11" xfId="0" applyNumberFormat="1" applyFont="1" applyFill="1" applyBorder="1" applyAlignment="1">
      <alignment horizontal="center" vertical="center"/>
    </xf>
    <xf numFmtId="9" fontId="107" fillId="16" borderId="11" xfId="0" applyNumberFormat="1" applyFont="1" applyFill="1" applyBorder="1" applyAlignment="1">
      <alignment horizontal="center" vertical="center"/>
    </xf>
    <xf numFmtId="2" fontId="109" fillId="16" borderId="11" xfId="58" applyNumberFormat="1" applyFont="1" applyFill="1" applyBorder="1" applyAlignment="1">
      <alignment horizontal="center" vertical="center"/>
    </xf>
    <xf numFmtId="199" fontId="110" fillId="16" borderId="11" xfId="0" applyNumberFormat="1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 wrapText="1"/>
    </xf>
    <xf numFmtId="199" fontId="95" fillId="35" borderId="11" xfId="0" applyNumberFormat="1" applyFont="1" applyFill="1" applyBorder="1" applyAlignment="1">
      <alignment horizontal="center" vertical="center" wrapText="1"/>
    </xf>
    <xf numFmtId="2" fontId="90" fillId="35" borderId="11" xfId="0" applyNumberFormat="1" applyFont="1" applyFill="1" applyBorder="1" applyAlignment="1">
      <alignment horizontal="center" vertical="center"/>
    </xf>
    <xf numFmtId="1" fontId="91" fillId="16" borderId="11" xfId="0" applyNumberFormat="1" applyFont="1" applyFill="1" applyBorder="1" applyAlignment="1">
      <alignment horizontal="center" vertical="center"/>
    </xf>
    <xf numFmtId="0" fontId="111" fillId="16" borderId="11" xfId="67" applyFont="1" applyFill="1" applyBorder="1">
      <alignment/>
      <protection/>
    </xf>
    <xf numFmtId="14" fontId="23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94" fillId="10" borderId="11" xfId="67" applyFont="1" applyFill="1" applyBorder="1">
      <alignment/>
      <protection/>
    </xf>
    <xf numFmtId="1" fontId="90" fillId="10" borderId="11" xfId="0" applyNumberFormat="1" applyFont="1" applyFill="1" applyBorder="1" applyAlignment="1">
      <alignment horizontal="center" vertical="center"/>
    </xf>
    <xf numFmtId="199" fontId="108" fillId="10" borderId="11" xfId="0" applyNumberFormat="1" applyFont="1" applyFill="1" applyBorder="1" applyAlignment="1">
      <alignment horizontal="center" vertical="center"/>
    </xf>
    <xf numFmtId="199" fontId="90" fillId="10" borderId="11" xfId="0" applyNumberFormat="1" applyFont="1" applyFill="1" applyBorder="1" applyAlignment="1">
      <alignment horizontal="center" vertical="center"/>
    </xf>
    <xf numFmtId="199" fontId="93" fillId="10" borderId="11" xfId="0" applyNumberFormat="1" applyFont="1" applyFill="1" applyBorder="1" applyAlignment="1">
      <alignment horizontal="center" vertical="center"/>
    </xf>
    <xf numFmtId="199" fontId="106" fillId="10" borderId="11" xfId="0" applyNumberFormat="1" applyFont="1" applyFill="1" applyBorder="1" applyAlignment="1">
      <alignment horizontal="center" vertical="center"/>
    </xf>
    <xf numFmtId="1" fontId="93" fillId="10" borderId="11" xfId="0" applyNumberFormat="1" applyFont="1" applyFill="1" applyBorder="1" applyAlignment="1">
      <alignment horizontal="center" vertical="center"/>
    </xf>
    <xf numFmtId="9" fontId="90" fillId="10" borderId="11" xfId="58" applyFont="1" applyFill="1" applyBorder="1" applyAlignment="1">
      <alignment horizontal="center" vertical="center"/>
    </xf>
    <xf numFmtId="199" fontId="90" fillId="10" borderId="11" xfId="58" applyNumberFormat="1" applyFont="1" applyFill="1" applyBorder="1" applyAlignment="1">
      <alignment horizontal="center" vertical="center"/>
    </xf>
    <xf numFmtId="199" fontId="91" fillId="10" borderId="11" xfId="0" applyNumberFormat="1" applyFont="1" applyFill="1" applyBorder="1" applyAlignment="1">
      <alignment horizontal="center" vertical="center"/>
    </xf>
    <xf numFmtId="1" fontId="99" fillId="10" borderId="11" xfId="0" applyNumberFormat="1" applyFont="1" applyFill="1" applyBorder="1" applyAlignment="1">
      <alignment horizontal="center" vertical="center"/>
    </xf>
    <xf numFmtId="1" fontId="98" fillId="10" borderId="11" xfId="0" applyNumberFormat="1" applyFont="1" applyFill="1" applyBorder="1" applyAlignment="1">
      <alignment horizontal="center" vertical="center"/>
    </xf>
    <xf numFmtId="0" fontId="111" fillId="10" borderId="11" xfId="67" applyFont="1" applyFill="1" applyBorder="1">
      <alignment/>
      <protection/>
    </xf>
    <xf numFmtId="1" fontId="91" fillId="10" borderId="11" xfId="0" applyNumberFormat="1" applyFont="1" applyFill="1" applyBorder="1" applyAlignment="1">
      <alignment horizontal="center" vertical="center"/>
    </xf>
    <xf numFmtId="199" fontId="105" fillId="1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97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97" fillId="0" borderId="0" xfId="0" applyNumberFormat="1" applyFont="1" applyAlignment="1">
      <alignment horizontal="center"/>
    </xf>
    <xf numFmtId="2" fontId="90" fillId="16" borderId="11" xfId="58" applyNumberFormat="1" applyFont="1" applyFill="1" applyBorder="1" applyAlignment="1">
      <alignment horizontal="center" vertical="center"/>
    </xf>
    <xf numFmtId="9" fontId="107" fillId="10" borderId="11" xfId="0" applyNumberFormat="1" applyFont="1" applyFill="1" applyBorder="1" applyAlignment="1">
      <alignment horizontal="center" vertical="center"/>
    </xf>
    <xf numFmtId="2" fontId="90" fillId="10" borderId="11" xfId="58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42" borderId="0" xfId="0" applyFont="1" applyFill="1" applyAlignment="1">
      <alignment horizontal="center"/>
    </xf>
    <xf numFmtId="0" fontId="100" fillId="43" borderId="11" xfId="67" applyFont="1" applyFill="1" applyBorder="1">
      <alignment/>
      <protection/>
    </xf>
    <xf numFmtId="1" fontId="112" fillId="43" borderId="11" xfId="0" applyNumberFormat="1" applyFont="1" applyFill="1" applyBorder="1" applyAlignment="1">
      <alignment horizontal="center" vertical="center"/>
    </xf>
    <xf numFmtId="199" fontId="113" fillId="43" borderId="11" xfId="0" applyNumberFormat="1" applyFont="1" applyFill="1" applyBorder="1" applyAlignment="1">
      <alignment horizontal="center" vertical="center"/>
    </xf>
    <xf numFmtId="199" fontId="114" fillId="43" borderId="11" xfId="0" applyNumberFormat="1" applyFont="1" applyFill="1" applyBorder="1" applyAlignment="1">
      <alignment horizontal="center" vertical="center"/>
    </xf>
    <xf numFmtId="199" fontId="115" fillId="43" borderId="11" xfId="0" applyNumberFormat="1" applyFont="1" applyFill="1" applyBorder="1" applyAlignment="1">
      <alignment horizontal="center" vertical="center"/>
    </xf>
    <xf numFmtId="1" fontId="114" fillId="43" borderId="11" xfId="0" applyNumberFormat="1" applyFont="1" applyFill="1" applyBorder="1" applyAlignment="1">
      <alignment horizontal="center" vertical="center"/>
    </xf>
    <xf numFmtId="199" fontId="116" fillId="43" borderId="11" xfId="0" applyNumberFormat="1" applyFont="1" applyFill="1" applyBorder="1" applyAlignment="1">
      <alignment horizontal="center" vertical="center"/>
    </xf>
    <xf numFmtId="1" fontId="115" fillId="43" borderId="11" xfId="0" applyNumberFormat="1" applyFont="1" applyFill="1" applyBorder="1" applyAlignment="1">
      <alignment horizontal="center" vertical="center"/>
    </xf>
    <xf numFmtId="2" fontId="114" fillId="43" borderId="11" xfId="0" applyNumberFormat="1" applyFont="1" applyFill="1" applyBorder="1" applyAlignment="1">
      <alignment horizontal="center" vertical="center"/>
    </xf>
    <xf numFmtId="9" fontId="114" fillId="43" borderId="11" xfId="58" applyFont="1" applyFill="1" applyBorder="1" applyAlignment="1">
      <alignment horizontal="center" vertical="center"/>
    </xf>
    <xf numFmtId="9" fontId="117" fillId="43" borderId="11" xfId="0" applyNumberFormat="1" applyFont="1" applyFill="1" applyBorder="1" applyAlignment="1">
      <alignment horizontal="center" vertical="center"/>
    </xf>
    <xf numFmtId="2" fontId="114" fillId="43" borderId="11" xfId="58" applyNumberFormat="1" applyFont="1" applyFill="1" applyBorder="1" applyAlignment="1">
      <alignment horizontal="center" vertical="center"/>
    </xf>
    <xf numFmtId="199" fontId="114" fillId="43" borderId="11" xfId="58" applyNumberFormat="1" applyFont="1" applyFill="1" applyBorder="1" applyAlignment="1">
      <alignment horizontal="center" vertical="center"/>
    </xf>
    <xf numFmtId="199" fontId="112" fillId="43" borderId="11" xfId="0" applyNumberFormat="1" applyFont="1" applyFill="1" applyBorder="1" applyAlignment="1">
      <alignment horizontal="center" vertical="center"/>
    </xf>
    <xf numFmtId="1" fontId="118" fillId="43" borderId="11" xfId="0" applyNumberFormat="1" applyFont="1" applyFill="1" applyBorder="1" applyAlignment="1">
      <alignment horizontal="center" vertical="center"/>
    </xf>
    <xf numFmtId="1" fontId="119" fillId="43" borderId="11" xfId="0" applyNumberFormat="1" applyFont="1" applyFill="1" applyBorder="1" applyAlignment="1">
      <alignment horizontal="center" vertical="center"/>
    </xf>
    <xf numFmtId="1" fontId="113" fillId="43" borderId="11" xfId="0" applyNumberFormat="1" applyFont="1" applyFill="1" applyBorder="1" applyAlignment="1">
      <alignment horizontal="center" vertical="center"/>
    </xf>
    <xf numFmtId="1" fontId="112" fillId="43" borderId="11" xfId="0" applyNumberFormat="1" applyFont="1" applyFill="1" applyBorder="1" applyAlignment="1">
      <alignment horizontal="center" vertical="center"/>
    </xf>
    <xf numFmtId="1" fontId="120" fillId="43" borderId="11" xfId="0" applyNumberFormat="1" applyFont="1" applyFill="1" applyBorder="1" applyAlignment="1">
      <alignment horizontal="center" vertical="center"/>
    </xf>
    <xf numFmtId="2" fontId="117" fillId="43" borderId="11" xfId="58" applyNumberFormat="1" applyFont="1" applyFill="1" applyBorder="1" applyAlignment="1">
      <alignment horizontal="center" vertical="center"/>
    </xf>
    <xf numFmtId="199" fontId="117" fillId="43" borderId="11" xfId="58" applyNumberFormat="1" applyFont="1" applyFill="1" applyBorder="1" applyAlignment="1">
      <alignment horizontal="center" vertical="center"/>
    </xf>
  </cellXfs>
  <cellStyles count="54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ercent 2" xfId="54"/>
    <cellStyle name="Percent 2 2" xfId="55"/>
    <cellStyle name="Percent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  <cellStyle name="Нормалан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40" zoomScaleNormal="40" zoomScalePageLayoutView="0" workbookViewId="0" topLeftCell="A1">
      <selection activeCell="AF15" sqref="AF15"/>
    </sheetView>
  </sheetViews>
  <sheetFormatPr defaultColWidth="9.140625" defaultRowHeight="12.75"/>
  <cols>
    <col min="1" max="1" width="5.421875" style="17" customWidth="1"/>
    <col min="2" max="2" width="16.00390625" style="19" customWidth="1"/>
    <col min="3" max="3" width="86.421875" style="2" customWidth="1"/>
    <col min="4" max="4" width="17.7109375" style="14" customWidth="1"/>
    <col min="5" max="5" width="8.7109375" style="42" bestFit="1" customWidth="1"/>
    <col min="6" max="6" width="14.28125" style="71" customWidth="1"/>
    <col min="7" max="7" width="13.00390625" style="71" bestFit="1" customWidth="1"/>
    <col min="8" max="8" width="13.8515625" style="59" bestFit="1" customWidth="1"/>
    <col min="9" max="9" width="21.28125" style="72" customWidth="1"/>
    <col min="10" max="10" width="16.00390625" style="77" customWidth="1"/>
    <col min="11" max="11" width="15.8515625" style="73" customWidth="1"/>
    <col min="12" max="12" width="22.57421875" style="73" bestFit="1" customWidth="1"/>
    <col min="13" max="13" width="24.00390625" style="42" customWidth="1"/>
    <col min="14" max="14" width="20.140625" style="42" customWidth="1"/>
    <col min="15" max="15" width="21.7109375" style="2" customWidth="1"/>
    <col min="16" max="16" width="28.7109375" style="2" customWidth="1"/>
    <col min="17" max="17" width="14.8515625" style="39" customWidth="1"/>
    <col min="18" max="18" width="15.28125" style="25" customWidth="1"/>
    <col min="19" max="19" width="14.8515625" style="39" customWidth="1"/>
    <col min="20" max="20" width="13.421875" style="26" bestFit="1" customWidth="1"/>
    <col min="21" max="21" width="10.8515625" style="2" bestFit="1" customWidth="1"/>
    <col min="22" max="22" width="11.8515625" style="2" customWidth="1"/>
    <col min="23" max="23" width="11.57421875" style="2" bestFit="1" customWidth="1"/>
    <col min="24" max="24" width="12.140625" style="2" customWidth="1"/>
    <col min="25" max="25" width="16.140625" style="2" customWidth="1"/>
    <col min="26" max="26" width="16.28125" style="2" customWidth="1"/>
    <col min="27" max="27" width="18.140625" style="2" customWidth="1"/>
    <col min="28" max="28" width="27.28125" style="2" bestFit="1" customWidth="1"/>
    <col min="29" max="29" width="27.28125" style="2" customWidth="1"/>
    <col min="30" max="30" width="17.00390625" style="129" customWidth="1"/>
    <col min="31" max="31" width="21.28125" style="129" customWidth="1"/>
    <col min="32" max="33" width="9.140625" style="2" customWidth="1"/>
    <col min="34" max="34" width="9.8515625" style="53" customWidth="1"/>
    <col min="35" max="35" width="8.140625" style="53" bestFit="1" customWidth="1"/>
    <col min="36" max="36" width="9.140625" style="53" customWidth="1"/>
    <col min="37" max="44" width="9.140625" style="2" customWidth="1"/>
    <col min="45" max="16384" width="9.140625" style="2" customWidth="1"/>
  </cols>
  <sheetData>
    <row r="1" spans="3:25" ht="54.75" customHeight="1" thickBot="1">
      <c r="C1" s="3"/>
      <c r="D1" s="12"/>
      <c r="E1" s="12"/>
      <c r="F1" s="69"/>
      <c r="G1" s="69"/>
      <c r="I1" s="70"/>
      <c r="M1" s="12" t="s">
        <v>31</v>
      </c>
      <c r="N1" s="12"/>
      <c r="O1" s="3"/>
      <c r="P1" s="3"/>
      <c r="Q1" s="56"/>
      <c r="R1" s="140" t="s">
        <v>22</v>
      </c>
      <c r="S1" s="141"/>
      <c r="T1" s="141"/>
      <c r="U1" s="142"/>
      <c r="W1" s="143" t="s">
        <v>27</v>
      </c>
      <c r="X1" s="144"/>
      <c r="Y1" s="145"/>
    </row>
    <row r="2" spans="3:27" ht="66" customHeight="1" thickBot="1">
      <c r="C2" s="22" t="s">
        <v>68</v>
      </c>
      <c r="D2" s="13" t="s">
        <v>67</v>
      </c>
      <c r="E2" s="13"/>
      <c r="O2" s="3"/>
      <c r="P2" s="3"/>
      <c r="R2" s="23" t="s">
        <v>25</v>
      </c>
      <c r="S2" s="37" t="s">
        <v>26</v>
      </c>
      <c r="T2" s="24" t="s">
        <v>23</v>
      </c>
      <c r="U2" s="4" t="s">
        <v>24</v>
      </c>
      <c r="W2" s="143" t="s">
        <v>28</v>
      </c>
      <c r="X2" s="144"/>
      <c r="Y2" s="145"/>
      <c r="AA2" s="6" t="s">
        <v>21</v>
      </c>
    </row>
    <row r="3" spans="3:27" ht="85.5" customHeight="1" thickBot="1">
      <c r="C3" s="137" t="s">
        <v>65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57"/>
      <c r="R3" s="34"/>
      <c r="S3" s="38"/>
      <c r="T3" s="32"/>
      <c r="U3" s="33"/>
      <c r="W3" s="146"/>
      <c r="X3" s="146"/>
      <c r="Y3" s="146"/>
      <c r="AA3" s="29">
        <v>10032</v>
      </c>
    </row>
    <row r="4" spans="16:17" ht="11.25" customHeight="1">
      <c r="P4" s="1"/>
      <c r="Q4" s="56"/>
    </row>
    <row r="5" spans="1:27" ht="90.75" customHeight="1">
      <c r="A5" s="18"/>
      <c r="B5" s="20" t="s">
        <v>0</v>
      </c>
      <c r="C5" s="30" t="s">
        <v>1</v>
      </c>
      <c r="D5" s="15" t="s">
        <v>2</v>
      </c>
      <c r="E5" s="15" t="s">
        <v>62</v>
      </c>
      <c r="F5" s="49" t="s">
        <v>3</v>
      </c>
      <c r="G5" s="49" t="s">
        <v>29</v>
      </c>
      <c r="H5" s="49" t="s">
        <v>30</v>
      </c>
      <c r="I5" s="48" t="s">
        <v>4</v>
      </c>
      <c r="J5" s="78" t="s">
        <v>5</v>
      </c>
      <c r="K5" s="36" t="s">
        <v>6</v>
      </c>
      <c r="L5" s="84" t="s">
        <v>63</v>
      </c>
      <c r="M5" s="85" t="s">
        <v>7</v>
      </c>
      <c r="N5" s="83" t="s">
        <v>64</v>
      </c>
      <c r="O5" s="11" t="s">
        <v>8</v>
      </c>
      <c r="P5" s="10" t="s">
        <v>9</v>
      </c>
      <c r="Q5" s="40" t="s">
        <v>10</v>
      </c>
      <c r="R5" s="27" t="s">
        <v>11</v>
      </c>
      <c r="S5" s="40" t="s">
        <v>12</v>
      </c>
      <c r="T5" s="28" t="s">
        <v>13</v>
      </c>
      <c r="U5" s="9" t="s">
        <v>14</v>
      </c>
      <c r="V5" s="9" t="s">
        <v>15</v>
      </c>
      <c r="W5" s="9" t="s">
        <v>16</v>
      </c>
      <c r="X5" s="9" t="s">
        <v>17</v>
      </c>
      <c r="Y5" s="9" t="s">
        <v>18</v>
      </c>
      <c r="Z5" s="62" t="s">
        <v>19</v>
      </c>
      <c r="AA5" s="63" t="s">
        <v>20</v>
      </c>
    </row>
    <row r="6" spans="1:37" s="7" customFormat="1" ht="43.5" customHeight="1">
      <c r="A6" s="43"/>
      <c r="B6" s="21" t="s">
        <v>59</v>
      </c>
      <c r="C6" s="76" t="s">
        <v>58</v>
      </c>
      <c r="D6" s="21">
        <v>5</v>
      </c>
      <c r="E6" s="107"/>
      <c r="F6" s="108">
        <v>5</v>
      </c>
      <c r="G6" s="60">
        <v>10</v>
      </c>
      <c r="H6" s="60">
        <v>10</v>
      </c>
      <c r="I6" s="21" t="s">
        <v>33</v>
      </c>
      <c r="J6" s="109">
        <v>10</v>
      </c>
      <c r="K6" s="21">
        <v>10</v>
      </c>
      <c r="L6" s="21"/>
      <c r="M6" s="21">
        <v>10</v>
      </c>
      <c r="N6" s="21">
        <v>10</v>
      </c>
      <c r="O6" s="109">
        <v>50</v>
      </c>
      <c r="P6" s="16">
        <v>1</v>
      </c>
      <c r="Q6" s="51">
        <v>1</v>
      </c>
      <c r="R6" s="31">
        <v>25</v>
      </c>
      <c r="S6" s="50">
        <f>(J6+K6)*1.25</f>
        <v>25</v>
      </c>
      <c r="T6" s="52">
        <v>50</v>
      </c>
      <c r="U6" s="31">
        <v>15</v>
      </c>
      <c r="V6" s="31">
        <v>5</v>
      </c>
      <c r="W6" s="31">
        <v>10</v>
      </c>
      <c r="X6" s="31">
        <v>20</v>
      </c>
      <c r="Y6" s="31">
        <f>R6+S6</f>
        <v>50</v>
      </c>
      <c r="Z6" s="64">
        <f>Y6+X6+W6+V6+U6</f>
        <v>100</v>
      </c>
      <c r="AA6" s="65"/>
      <c r="AB6" s="42"/>
      <c r="AC6" s="42"/>
      <c r="AD6" s="130"/>
      <c r="AE6" s="59"/>
      <c r="AF6" s="42"/>
      <c r="AG6" s="2"/>
      <c r="AH6" s="53"/>
      <c r="AI6" s="53"/>
      <c r="AJ6" s="53"/>
      <c r="AK6" s="41"/>
    </row>
    <row r="7" spans="1:39" s="7" customFormat="1" ht="43.5" customHeight="1">
      <c r="A7" s="43"/>
      <c r="B7" s="75">
        <v>1</v>
      </c>
      <c r="C7" s="89" t="s">
        <v>46</v>
      </c>
      <c r="D7" s="90">
        <v>7</v>
      </c>
      <c r="E7" s="91">
        <v>1.5</v>
      </c>
      <c r="F7" s="92">
        <v>3.5</v>
      </c>
      <c r="G7" s="93">
        <v>12</v>
      </c>
      <c r="H7" s="94">
        <v>12</v>
      </c>
      <c r="I7" s="93">
        <f aca="true" t="shared" si="0" ref="I7:I20">(G7+H7)/2</f>
        <v>12</v>
      </c>
      <c r="J7" s="92">
        <v>10.36</v>
      </c>
      <c r="K7" s="95">
        <v>7.1</v>
      </c>
      <c r="L7" s="95"/>
      <c r="M7" s="96">
        <v>14</v>
      </c>
      <c r="N7" s="96">
        <f>L7+M7</f>
        <v>14</v>
      </c>
      <c r="O7" s="97">
        <f>D7+N7+J7+I7+K7+E7+F7</f>
        <v>55.46</v>
      </c>
      <c r="P7" s="98">
        <f aca="true" t="shared" si="1" ref="P7:P20">O7/$O$6</f>
        <v>1.1092</v>
      </c>
      <c r="Q7" s="104">
        <v>0.85</v>
      </c>
      <c r="R7" s="134">
        <f aca="true" t="shared" si="2" ref="R7:R21">Q7*25</f>
        <v>21.25</v>
      </c>
      <c r="S7" s="99">
        <f>(J7+K7)*1.25</f>
        <v>21.825000000000003</v>
      </c>
      <c r="T7" s="92">
        <f aca="true" t="shared" si="3" ref="T7:T20">R7+S7</f>
        <v>43.075</v>
      </c>
      <c r="U7" s="100">
        <f aca="true" t="shared" si="4" ref="U7:U20">N7+D7</f>
        <v>21</v>
      </c>
      <c r="V7" s="100">
        <f aca="true" t="shared" si="5" ref="V7:V20">F7</f>
        <v>3.5</v>
      </c>
      <c r="W7" s="100">
        <f aca="true" t="shared" si="6" ref="W7:W20">I7</f>
        <v>12</v>
      </c>
      <c r="X7" s="100">
        <f aca="true" t="shared" si="7" ref="X7:X20">J7+K7</f>
        <v>17.46</v>
      </c>
      <c r="Y7" s="92">
        <f aca="true" t="shared" si="8" ref="Y7:Y20">T7</f>
        <v>43.075</v>
      </c>
      <c r="Z7" s="101">
        <f aca="true" t="shared" si="9" ref="Z7:Z20">SUM(U7:Y7)</f>
        <v>97.035</v>
      </c>
      <c r="AA7" s="102">
        <v>10</v>
      </c>
      <c r="AB7" s="112">
        <v>43997</v>
      </c>
      <c r="AC7" s="112"/>
      <c r="AD7" s="132"/>
      <c r="AE7" s="132"/>
      <c r="AF7" s="2"/>
      <c r="AG7" s="2"/>
      <c r="AH7" s="53"/>
      <c r="AI7" s="53"/>
      <c r="AJ7" s="53"/>
      <c r="AK7" s="2"/>
      <c r="AM7" s="42"/>
    </row>
    <row r="8" spans="1:44" ht="42.75" customHeight="1">
      <c r="A8" s="43"/>
      <c r="B8" s="75">
        <v>12</v>
      </c>
      <c r="C8" s="126" t="s">
        <v>57</v>
      </c>
      <c r="D8" s="127">
        <v>5</v>
      </c>
      <c r="E8" s="116">
        <v>2</v>
      </c>
      <c r="F8" s="117">
        <v>4</v>
      </c>
      <c r="G8" s="118">
        <v>10</v>
      </c>
      <c r="H8" s="115">
        <v>10</v>
      </c>
      <c r="I8" s="118">
        <f t="shared" si="0"/>
        <v>10</v>
      </c>
      <c r="J8" s="117">
        <v>8.97</v>
      </c>
      <c r="K8" s="128">
        <v>8.8</v>
      </c>
      <c r="L8" s="119">
        <v>-4</v>
      </c>
      <c r="M8" s="120">
        <v>14</v>
      </c>
      <c r="N8" s="120">
        <v>10</v>
      </c>
      <c r="O8" s="97">
        <f aca="true" t="shared" si="10" ref="O8:O20">D8+N8+J8+I8+K8+E8+F8</f>
        <v>48.769999999999996</v>
      </c>
      <c r="P8" s="121">
        <f t="shared" si="1"/>
        <v>0.9753999999999999</v>
      </c>
      <c r="Q8" s="135">
        <v>0.97</v>
      </c>
      <c r="R8" s="136">
        <f t="shared" si="2"/>
        <v>24.25</v>
      </c>
      <c r="S8" s="122">
        <v>20</v>
      </c>
      <c r="T8" s="117">
        <f t="shared" si="3"/>
        <v>44.25</v>
      </c>
      <c r="U8" s="123">
        <f t="shared" si="4"/>
        <v>15</v>
      </c>
      <c r="V8" s="123">
        <f t="shared" si="5"/>
        <v>4</v>
      </c>
      <c r="W8" s="123">
        <f t="shared" si="6"/>
        <v>10</v>
      </c>
      <c r="X8" s="123">
        <f t="shared" si="7"/>
        <v>17.770000000000003</v>
      </c>
      <c r="Y8" s="117">
        <f t="shared" si="8"/>
        <v>44.25</v>
      </c>
      <c r="Z8" s="124">
        <f t="shared" si="9"/>
        <v>91.02000000000001</v>
      </c>
      <c r="AA8" s="125">
        <v>10</v>
      </c>
      <c r="AB8" s="112">
        <v>44089</v>
      </c>
      <c r="AC8" s="112"/>
      <c r="AD8" s="133"/>
      <c r="AE8" s="133"/>
      <c r="AF8" s="42"/>
      <c r="AK8" s="42"/>
      <c r="AL8" s="42"/>
      <c r="AM8" s="55"/>
      <c r="AO8" s="42"/>
      <c r="AP8" s="42"/>
      <c r="AQ8" s="42"/>
      <c r="AR8" s="42"/>
    </row>
    <row r="9" spans="1:44" s="5" customFormat="1" ht="43.5" customHeight="1">
      <c r="A9" s="43"/>
      <c r="B9" s="75">
        <v>13</v>
      </c>
      <c r="C9" s="89" t="s">
        <v>61</v>
      </c>
      <c r="D9" s="94">
        <v>5</v>
      </c>
      <c r="E9" s="91">
        <v>1</v>
      </c>
      <c r="F9" s="92">
        <v>2.5</v>
      </c>
      <c r="G9" s="93">
        <v>10</v>
      </c>
      <c r="H9" s="94">
        <v>12</v>
      </c>
      <c r="I9" s="93">
        <f t="shared" si="0"/>
        <v>11</v>
      </c>
      <c r="J9" s="92">
        <v>10.36</v>
      </c>
      <c r="K9" s="95">
        <v>10.1</v>
      </c>
      <c r="L9" s="95"/>
      <c r="M9" s="96">
        <v>7</v>
      </c>
      <c r="N9" s="96">
        <f>L9+M9</f>
        <v>7</v>
      </c>
      <c r="O9" s="97">
        <f t="shared" si="10"/>
        <v>46.96</v>
      </c>
      <c r="P9" s="98">
        <f t="shared" si="1"/>
        <v>0.9392</v>
      </c>
      <c r="Q9" s="104">
        <v>0.6</v>
      </c>
      <c r="R9" s="134">
        <f t="shared" si="2"/>
        <v>15</v>
      </c>
      <c r="S9" s="99">
        <f aca="true" t="shared" si="11" ref="S9:S14">(J9+K9)*1.25</f>
        <v>25.575000000000003</v>
      </c>
      <c r="T9" s="92">
        <f t="shared" si="3"/>
        <v>40.575</v>
      </c>
      <c r="U9" s="100">
        <f t="shared" si="4"/>
        <v>12</v>
      </c>
      <c r="V9" s="100">
        <f t="shared" si="5"/>
        <v>2.5</v>
      </c>
      <c r="W9" s="100">
        <f t="shared" si="6"/>
        <v>11</v>
      </c>
      <c r="X9" s="100">
        <f t="shared" si="7"/>
        <v>20.46</v>
      </c>
      <c r="Y9" s="92">
        <f t="shared" si="8"/>
        <v>40.575</v>
      </c>
      <c r="Z9" s="101">
        <f t="shared" si="9"/>
        <v>86.535</v>
      </c>
      <c r="AA9" s="102">
        <v>9</v>
      </c>
      <c r="AB9" s="112">
        <v>44019</v>
      </c>
      <c r="AC9" s="112"/>
      <c r="AD9" s="132"/>
      <c r="AE9" s="132"/>
      <c r="AF9" s="42"/>
      <c r="AG9" s="42"/>
      <c r="AH9" s="55"/>
      <c r="AI9" s="55"/>
      <c r="AJ9" s="55"/>
      <c r="AK9" s="42"/>
      <c r="AL9" s="42"/>
      <c r="AM9" s="42"/>
      <c r="AN9" s="42"/>
      <c r="AO9" s="2"/>
      <c r="AP9" s="2"/>
      <c r="AQ9" s="2"/>
      <c r="AR9" s="2"/>
    </row>
    <row r="10" spans="1:44" s="7" customFormat="1" ht="43.5" customHeight="1">
      <c r="A10" s="43"/>
      <c r="B10" s="75">
        <v>5</v>
      </c>
      <c r="C10" s="89" t="s">
        <v>50</v>
      </c>
      <c r="D10" s="90">
        <v>5</v>
      </c>
      <c r="E10" s="91">
        <v>1</v>
      </c>
      <c r="F10" s="92">
        <v>3</v>
      </c>
      <c r="G10" s="93">
        <v>8</v>
      </c>
      <c r="H10" s="94">
        <v>11</v>
      </c>
      <c r="I10" s="93">
        <f t="shared" si="0"/>
        <v>9.5</v>
      </c>
      <c r="J10" s="92">
        <v>8.57</v>
      </c>
      <c r="K10" s="95">
        <v>7</v>
      </c>
      <c r="L10" s="95"/>
      <c r="M10" s="96">
        <v>13</v>
      </c>
      <c r="N10" s="96">
        <f>L10+M10</f>
        <v>13</v>
      </c>
      <c r="O10" s="97">
        <f t="shared" si="10"/>
        <v>47.07</v>
      </c>
      <c r="P10" s="98">
        <f t="shared" si="1"/>
        <v>0.9414</v>
      </c>
      <c r="Q10" s="104">
        <v>0.8</v>
      </c>
      <c r="R10" s="134">
        <f t="shared" si="2"/>
        <v>20</v>
      </c>
      <c r="S10" s="99">
        <f t="shared" si="11"/>
        <v>19.4625</v>
      </c>
      <c r="T10" s="92">
        <f t="shared" si="3"/>
        <v>39.4625</v>
      </c>
      <c r="U10" s="100">
        <f t="shared" si="4"/>
        <v>18</v>
      </c>
      <c r="V10" s="100">
        <f t="shared" si="5"/>
        <v>3</v>
      </c>
      <c r="W10" s="100">
        <f t="shared" si="6"/>
        <v>9.5</v>
      </c>
      <c r="X10" s="100">
        <f t="shared" si="7"/>
        <v>15.57</v>
      </c>
      <c r="Y10" s="92">
        <f t="shared" si="8"/>
        <v>39.4625</v>
      </c>
      <c r="Z10" s="101">
        <f t="shared" si="9"/>
        <v>85.5325</v>
      </c>
      <c r="AA10" s="102">
        <v>9</v>
      </c>
      <c r="AB10" s="112">
        <v>44019</v>
      </c>
      <c r="AC10" s="112"/>
      <c r="AD10" s="132"/>
      <c r="AE10" s="132"/>
      <c r="AF10" s="2"/>
      <c r="AG10" s="2"/>
      <c r="AH10" s="53"/>
      <c r="AI10" s="53"/>
      <c r="AJ10" s="53"/>
      <c r="AK10" s="53"/>
      <c r="AL10" s="53"/>
      <c r="AM10" s="53"/>
      <c r="AN10" s="5"/>
      <c r="AO10" s="42"/>
      <c r="AP10" s="42"/>
      <c r="AQ10" s="42"/>
      <c r="AR10" s="42"/>
    </row>
    <row r="11" spans="1:40" s="5" customFormat="1" ht="43.5" customHeight="1">
      <c r="A11" s="43"/>
      <c r="B11" s="68">
        <v>10</v>
      </c>
      <c r="C11" s="89" t="s">
        <v>34</v>
      </c>
      <c r="D11" s="90">
        <v>5</v>
      </c>
      <c r="E11" s="91">
        <v>1.5</v>
      </c>
      <c r="F11" s="92">
        <v>3</v>
      </c>
      <c r="G11" s="93">
        <v>8</v>
      </c>
      <c r="H11" s="94">
        <v>11</v>
      </c>
      <c r="I11" s="93">
        <f t="shared" si="0"/>
        <v>9.5</v>
      </c>
      <c r="J11" s="92">
        <v>7.75</v>
      </c>
      <c r="K11" s="95">
        <v>8</v>
      </c>
      <c r="L11" s="95"/>
      <c r="M11" s="96">
        <v>11</v>
      </c>
      <c r="N11" s="96">
        <f>L11+M11</f>
        <v>11</v>
      </c>
      <c r="O11" s="97">
        <f t="shared" si="10"/>
        <v>45.75</v>
      </c>
      <c r="P11" s="98">
        <f t="shared" si="1"/>
        <v>0.915</v>
      </c>
      <c r="Q11" s="104">
        <v>0.78</v>
      </c>
      <c r="R11" s="134">
        <f t="shared" si="2"/>
        <v>19.5</v>
      </c>
      <c r="S11" s="99">
        <f t="shared" si="11"/>
        <v>19.6875</v>
      </c>
      <c r="T11" s="92">
        <f t="shared" si="3"/>
        <v>39.1875</v>
      </c>
      <c r="U11" s="100">
        <f t="shared" si="4"/>
        <v>16</v>
      </c>
      <c r="V11" s="100">
        <f t="shared" si="5"/>
        <v>3</v>
      </c>
      <c r="W11" s="100">
        <f t="shared" si="6"/>
        <v>9.5</v>
      </c>
      <c r="X11" s="100">
        <f t="shared" si="7"/>
        <v>15.75</v>
      </c>
      <c r="Y11" s="92">
        <f t="shared" si="8"/>
        <v>39.1875</v>
      </c>
      <c r="Z11" s="101">
        <f t="shared" si="9"/>
        <v>83.4375</v>
      </c>
      <c r="AA11" s="102">
        <v>9</v>
      </c>
      <c r="AB11" s="112">
        <v>44019</v>
      </c>
      <c r="AC11" s="112"/>
      <c r="AD11" s="133"/>
      <c r="AE11" s="133"/>
      <c r="AF11" s="42"/>
      <c r="AG11" s="2"/>
      <c r="AH11" s="53"/>
      <c r="AI11" s="53"/>
      <c r="AJ11" s="53"/>
      <c r="AK11" s="42"/>
      <c r="AL11" s="42"/>
      <c r="AM11" s="55"/>
      <c r="AN11" s="42"/>
    </row>
    <row r="12" spans="1:44" s="5" customFormat="1" ht="43.5" customHeight="1">
      <c r="A12" s="43"/>
      <c r="B12" s="75">
        <v>11</v>
      </c>
      <c r="C12" s="89" t="s">
        <v>56</v>
      </c>
      <c r="D12" s="90">
        <v>7</v>
      </c>
      <c r="E12" s="91">
        <v>1.5</v>
      </c>
      <c r="F12" s="92">
        <v>2.5</v>
      </c>
      <c r="G12" s="93">
        <v>4</v>
      </c>
      <c r="H12" s="94">
        <v>4</v>
      </c>
      <c r="I12" s="93">
        <f t="shared" si="0"/>
        <v>4</v>
      </c>
      <c r="J12" s="92">
        <v>9.93</v>
      </c>
      <c r="K12" s="95">
        <v>7.1</v>
      </c>
      <c r="L12" s="95"/>
      <c r="M12" s="96">
        <v>14</v>
      </c>
      <c r="N12" s="96">
        <f>L12+M12</f>
        <v>14</v>
      </c>
      <c r="O12" s="97">
        <f t="shared" si="10"/>
        <v>46.03</v>
      </c>
      <c r="P12" s="98">
        <f t="shared" si="1"/>
        <v>0.9206</v>
      </c>
      <c r="Q12" s="104">
        <v>0.68</v>
      </c>
      <c r="R12" s="134">
        <f t="shared" si="2"/>
        <v>17</v>
      </c>
      <c r="S12" s="99">
        <f t="shared" si="11"/>
        <v>21.2875</v>
      </c>
      <c r="T12" s="92">
        <f t="shared" si="3"/>
        <v>38.2875</v>
      </c>
      <c r="U12" s="100">
        <f t="shared" si="4"/>
        <v>21</v>
      </c>
      <c r="V12" s="100">
        <f t="shared" si="5"/>
        <v>2.5</v>
      </c>
      <c r="W12" s="100">
        <f t="shared" si="6"/>
        <v>4</v>
      </c>
      <c r="X12" s="100">
        <f t="shared" si="7"/>
        <v>17.03</v>
      </c>
      <c r="Y12" s="92">
        <f t="shared" si="8"/>
        <v>38.2875</v>
      </c>
      <c r="Z12" s="101">
        <f t="shared" si="9"/>
        <v>82.8175</v>
      </c>
      <c r="AA12" s="102">
        <v>9</v>
      </c>
      <c r="AB12" s="112">
        <v>44019</v>
      </c>
      <c r="AC12" s="112"/>
      <c r="AD12" s="133"/>
      <c r="AE12" s="133"/>
      <c r="AF12" s="42"/>
      <c r="AG12" s="2"/>
      <c r="AH12" s="53"/>
      <c r="AI12" s="53"/>
      <c r="AJ12" s="53"/>
      <c r="AK12" s="53"/>
      <c r="AL12" s="53"/>
      <c r="AM12" s="53"/>
      <c r="AN12" s="42"/>
      <c r="AO12" s="42"/>
      <c r="AP12" s="42"/>
      <c r="AQ12" s="42"/>
      <c r="AR12" s="42"/>
    </row>
    <row r="13" spans="1:44" s="7" customFormat="1" ht="43.5" customHeight="1">
      <c r="A13" s="43"/>
      <c r="B13" s="75">
        <v>14</v>
      </c>
      <c r="C13" s="89" t="s">
        <v>60</v>
      </c>
      <c r="D13" s="90">
        <v>5</v>
      </c>
      <c r="E13" s="91">
        <v>2</v>
      </c>
      <c r="F13" s="92">
        <v>5</v>
      </c>
      <c r="G13" s="93">
        <v>8</v>
      </c>
      <c r="H13" s="94">
        <v>10</v>
      </c>
      <c r="I13" s="93">
        <f t="shared" si="0"/>
        <v>9</v>
      </c>
      <c r="J13" s="92">
        <v>8.92</v>
      </c>
      <c r="K13" s="95">
        <v>6.8</v>
      </c>
      <c r="L13" s="95"/>
      <c r="M13" s="96">
        <v>11</v>
      </c>
      <c r="N13" s="96">
        <v>13</v>
      </c>
      <c r="O13" s="97">
        <f t="shared" si="10"/>
        <v>49.72</v>
      </c>
      <c r="P13" s="98">
        <f t="shared" si="1"/>
        <v>0.9944</v>
      </c>
      <c r="Q13" s="104">
        <v>0.55</v>
      </c>
      <c r="R13" s="134">
        <f t="shared" si="2"/>
        <v>13.750000000000002</v>
      </c>
      <c r="S13" s="99">
        <f t="shared" si="11"/>
        <v>19.65</v>
      </c>
      <c r="T13" s="92">
        <f t="shared" si="3"/>
        <v>33.4</v>
      </c>
      <c r="U13" s="100">
        <f t="shared" si="4"/>
        <v>18</v>
      </c>
      <c r="V13" s="100">
        <f t="shared" si="5"/>
        <v>5</v>
      </c>
      <c r="W13" s="100">
        <f t="shared" si="6"/>
        <v>9</v>
      </c>
      <c r="X13" s="100">
        <f t="shared" si="7"/>
        <v>15.719999999999999</v>
      </c>
      <c r="Y13" s="92">
        <f t="shared" si="8"/>
        <v>33.4</v>
      </c>
      <c r="Z13" s="101">
        <f t="shared" si="9"/>
        <v>81.12</v>
      </c>
      <c r="AA13" s="102">
        <v>9</v>
      </c>
      <c r="AB13" s="112">
        <v>43997</v>
      </c>
      <c r="AC13" s="112"/>
      <c r="AD13" s="133"/>
      <c r="AE13" s="133"/>
      <c r="AF13" s="42"/>
      <c r="AG13" s="2"/>
      <c r="AH13" s="53"/>
      <c r="AI13" s="53"/>
      <c r="AJ13" s="53"/>
      <c r="AK13" s="42"/>
      <c r="AL13" s="42"/>
      <c r="AM13" s="55"/>
      <c r="AN13" s="42"/>
      <c r="AO13" s="5"/>
      <c r="AP13" s="5"/>
      <c r="AQ13" s="5"/>
      <c r="AR13" s="5"/>
    </row>
    <row r="14" spans="1:44" s="7" customFormat="1" ht="43.5" customHeight="1">
      <c r="A14" s="43"/>
      <c r="B14" s="75">
        <v>2</v>
      </c>
      <c r="C14" s="89" t="s">
        <v>47</v>
      </c>
      <c r="D14" s="90">
        <v>7</v>
      </c>
      <c r="E14" s="91">
        <v>2</v>
      </c>
      <c r="F14" s="92">
        <v>3.5</v>
      </c>
      <c r="G14" s="93">
        <v>10</v>
      </c>
      <c r="H14" s="94">
        <v>6</v>
      </c>
      <c r="I14" s="93">
        <f t="shared" si="0"/>
        <v>8</v>
      </c>
      <c r="J14" s="92">
        <v>8.44</v>
      </c>
      <c r="K14" s="106">
        <v>7.7</v>
      </c>
      <c r="L14" s="106"/>
      <c r="M14" s="96">
        <v>8</v>
      </c>
      <c r="N14" s="96">
        <f aca="true" t="shared" si="12" ref="N14:N30">L14+M14</f>
        <v>8</v>
      </c>
      <c r="O14" s="97">
        <f t="shared" si="10"/>
        <v>44.64</v>
      </c>
      <c r="P14" s="98">
        <f t="shared" si="1"/>
        <v>0.8928</v>
      </c>
      <c r="Q14" s="104">
        <v>0.56</v>
      </c>
      <c r="R14" s="134">
        <f t="shared" si="2"/>
        <v>14.000000000000002</v>
      </c>
      <c r="S14" s="99">
        <f t="shared" si="11"/>
        <v>20.175</v>
      </c>
      <c r="T14" s="92">
        <f t="shared" si="3"/>
        <v>34.175000000000004</v>
      </c>
      <c r="U14" s="100">
        <f t="shared" si="4"/>
        <v>15</v>
      </c>
      <c r="V14" s="100">
        <f t="shared" si="5"/>
        <v>3.5</v>
      </c>
      <c r="W14" s="100">
        <f t="shared" si="6"/>
        <v>8</v>
      </c>
      <c r="X14" s="100">
        <f t="shared" si="7"/>
        <v>16.14</v>
      </c>
      <c r="Y14" s="92">
        <f t="shared" si="8"/>
        <v>34.175000000000004</v>
      </c>
      <c r="Z14" s="101">
        <f t="shared" si="9"/>
        <v>76.815</v>
      </c>
      <c r="AA14" s="102">
        <v>8</v>
      </c>
      <c r="AB14" s="112">
        <v>44019</v>
      </c>
      <c r="AC14" s="112"/>
      <c r="AD14" s="132"/>
      <c r="AE14" s="132"/>
      <c r="AF14" s="42"/>
      <c r="AG14" s="42"/>
      <c r="AH14" s="55"/>
      <c r="AI14" s="55"/>
      <c r="AJ14" s="55"/>
      <c r="AK14" s="42"/>
      <c r="AL14" s="2"/>
      <c r="AM14" s="2"/>
      <c r="AN14" s="42"/>
      <c r="AO14" s="5"/>
      <c r="AP14" s="5"/>
      <c r="AQ14" s="5"/>
      <c r="AR14" s="5"/>
    </row>
    <row r="15" spans="1:40" s="7" customFormat="1" ht="43.5" customHeight="1">
      <c r="A15" s="43"/>
      <c r="B15" s="75">
        <v>3</v>
      </c>
      <c r="C15" s="111" t="s">
        <v>48</v>
      </c>
      <c r="D15" s="88">
        <v>7</v>
      </c>
      <c r="E15" s="91">
        <v>1.5</v>
      </c>
      <c r="F15" s="92">
        <v>3</v>
      </c>
      <c r="G15" s="93">
        <v>10</v>
      </c>
      <c r="H15" s="94">
        <v>9</v>
      </c>
      <c r="I15" s="93">
        <f t="shared" si="0"/>
        <v>9.5</v>
      </c>
      <c r="J15" s="92">
        <v>9.37</v>
      </c>
      <c r="K15" s="82">
        <v>0</v>
      </c>
      <c r="L15" s="82">
        <v>-4</v>
      </c>
      <c r="M15" s="80">
        <v>14</v>
      </c>
      <c r="N15" s="96">
        <f t="shared" si="12"/>
        <v>10</v>
      </c>
      <c r="O15" s="97">
        <f t="shared" si="10"/>
        <v>40.37</v>
      </c>
      <c r="P15" s="98">
        <f t="shared" si="1"/>
        <v>0.8073999999999999</v>
      </c>
      <c r="Q15" s="104">
        <v>0.84</v>
      </c>
      <c r="R15" s="134">
        <f t="shared" si="2"/>
        <v>21</v>
      </c>
      <c r="S15" s="99">
        <v>12</v>
      </c>
      <c r="T15" s="92">
        <f t="shared" si="3"/>
        <v>33</v>
      </c>
      <c r="U15" s="100">
        <f t="shared" si="4"/>
        <v>17</v>
      </c>
      <c r="V15" s="100">
        <f t="shared" si="5"/>
        <v>3</v>
      </c>
      <c r="W15" s="100">
        <f t="shared" si="6"/>
        <v>9.5</v>
      </c>
      <c r="X15" s="100">
        <f t="shared" si="7"/>
        <v>9.37</v>
      </c>
      <c r="Y15" s="92">
        <f t="shared" si="8"/>
        <v>33</v>
      </c>
      <c r="Z15" s="101">
        <f t="shared" si="9"/>
        <v>71.87</v>
      </c>
      <c r="AA15" s="102">
        <v>8</v>
      </c>
      <c r="AB15" s="112">
        <v>44022</v>
      </c>
      <c r="AC15" s="112"/>
      <c r="AD15" s="133"/>
      <c r="AE15" s="133"/>
      <c r="AF15" s="5"/>
      <c r="AG15" s="5"/>
      <c r="AH15" s="54"/>
      <c r="AI15" s="54"/>
      <c r="AJ15" s="54"/>
      <c r="AK15" s="5"/>
      <c r="AL15" s="42"/>
      <c r="AM15" s="42"/>
      <c r="AN15" s="42"/>
    </row>
    <row r="16" spans="1:40" s="8" customFormat="1" ht="43.5" customHeight="1">
      <c r="A16" s="43"/>
      <c r="B16" s="75">
        <v>10</v>
      </c>
      <c r="C16" s="126" t="s">
        <v>55</v>
      </c>
      <c r="D16" s="127">
        <v>7</v>
      </c>
      <c r="E16" s="116">
        <v>2</v>
      </c>
      <c r="F16" s="117">
        <v>3</v>
      </c>
      <c r="G16" s="118">
        <v>10</v>
      </c>
      <c r="H16" s="115">
        <v>12</v>
      </c>
      <c r="I16" s="118">
        <f t="shared" si="0"/>
        <v>11</v>
      </c>
      <c r="J16" s="117">
        <v>9.27</v>
      </c>
      <c r="K16" s="119">
        <v>0</v>
      </c>
      <c r="L16" s="119">
        <v>-4</v>
      </c>
      <c r="M16" s="120">
        <v>14</v>
      </c>
      <c r="N16" s="120">
        <f t="shared" si="12"/>
        <v>10</v>
      </c>
      <c r="O16" s="97">
        <f t="shared" si="10"/>
        <v>42.269999999999996</v>
      </c>
      <c r="P16" s="121">
        <f t="shared" si="1"/>
        <v>0.8453999999999999</v>
      </c>
      <c r="Q16" s="135">
        <v>0.5</v>
      </c>
      <c r="R16" s="136">
        <f t="shared" si="2"/>
        <v>12.5</v>
      </c>
      <c r="S16" s="122">
        <v>18</v>
      </c>
      <c r="T16" s="117">
        <f t="shared" si="3"/>
        <v>30.5</v>
      </c>
      <c r="U16" s="123">
        <f t="shared" si="4"/>
        <v>17</v>
      </c>
      <c r="V16" s="123">
        <f t="shared" si="5"/>
        <v>3</v>
      </c>
      <c r="W16" s="123">
        <f t="shared" si="6"/>
        <v>11</v>
      </c>
      <c r="X16" s="123">
        <f t="shared" si="7"/>
        <v>9.27</v>
      </c>
      <c r="Y16" s="117">
        <f t="shared" si="8"/>
        <v>30.5</v>
      </c>
      <c r="Z16" s="124">
        <f t="shared" si="9"/>
        <v>70.77</v>
      </c>
      <c r="AA16" s="125">
        <v>8</v>
      </c>
      <c r="AB16" s="113">
        <v>44089</v>
      </c>
      <c r="AC16" s="113"/>
      <c r="AD16" s="133"/>
      <c r="AE16" s="133"/>
      <c r="AF16" s="42"/>
      <c r="AG16" s="2"/>
      <c r="AH16" s="53"/>
      <c r="AI16" s="53"/>
      <c r="AJ16" s="53"/>
      <c r="AK16" s="42"/>
      <c r="AL16" s="42"/>
      <c r="AM16" s="55"/>
      <c r="AN16" s="42"/>
    </row>
    <row r="17" spans="1:39" s="42" customFormat="1" ht="43.5" customHeight="1">
      <c r="A17" s="43"/>
      <c r="B17" s="75">
        <v>4</v>
      </c>
      <c r="C17" s="89" t="s">
        <v>49</v>
      </c>
      <c r="D17" s="90">
        <v>5</v>
      </c>
      <c r="E17" s="91">
        <v>1</v>
      </c>
      <c r="F17" s="92">
        <v>2.53</v>
      </c>
      <c r="G17" s="93">
        <v>7</v>
      </c>
      <c r="H17" s="94">
        <v>10</v>
      </c>
      <c r="I17" s="93">
        <f t="shared" si="0"/>
        <v>8.5</v>
      </c>
      <c r="J17" s="92">
        <v>7.69</v>
      </c>
      <c r="K17" s="106">
        <v>7.4</v>
      </c>
      <c r="L17" s="106"/>
      <c r="M17" s="96">
        <v>9</v>
      </c>
      <c r="N17" s="96">
        <f t="shared" si="12"/>
        <v>9</v>
      </c>
      <c r="O17" s="97">
        <f t="shared" si="10"/>
        <v>41.120000000000005</v>
      </c>
      <c r="P17" s="98">
        <f t="shared" si="1"/>
        <v>0.8224000000000001</v>
      </c>
      <c r="Q17" s="104">
        <v>0.4</v>
      </c>
      <c r="R17" s="134">
        <f t="shared" si="2"/>
        <v>10</v>
      </c>
      <c r="S17" s="99">
        <f>(J17+K17)*1.25</f>
        <v>18.8625</v>
      </c>
      <c r="T17" s="92">
        <f t="shared" si="3"/>
        <v>28.8625</v>
      </c>
      <c r="U17" s="100">
        <f t="shared" si="4"/>
        <v>14</v>
      </c>
      <c r="V17" s="100">
        <f t="shared" si="5"/>
        <v>2.53</v>
      </c>
      <c r="W17" s="100">
        <f t="shared" si="6"/>
        <v>8.5</v>
      </c>
      <c r="X17" s="100">
        <f t="shared" si="7"/>
        <v>15.09</v>
      </c>
      <c r="Y17" s="92">
        <f t="shared" si="8"/>
        <v>28.8625</v>
      </c>
      <c r="Z17" s="101">
        <f t="shared" si="9"/>
        <v>68.9825</v>
      </c>
      <c r="AA17" s="102">
        <v>7</v>
      </c>
      <c r="AB17" s="112">
        <v>44022</v>
      </c>
      <c r="AC17" s="112"/>
      <c r="AD17" s="133"/>
      <c r="AE17" s="133"/>
      <c r="AH17" s="55"/>
      <c r="AI17" s="55"/>
      <c r="AJ17" s="55"/>
      <c r="AL17" s="5"/>
      <c r="AM17" s="5"/>
    </row>
    <row r="18" spans="1:39" s="42" customFormat="1" ht="43.5" customHeight="1">
      <c r="A18" s="43"/>
      <c r="B18" s="68">
        <v>12</v>
      </c>
      <c r="C18" s="89" t="s">
        <v>35</v>
      </c>
      <c r="D18" s="90">
        <v>5</v>
      </c>
      <c r="E18" s="103">
        <v>2</v>
      </c>
      <c r="F18" s="92">
        <v>4</v>
      </c>
      <c r="G18" s="93">
        <v>6</v>
      </c>
      <c r="H18" s="94">
        <v>8</v>
      </c>
      <c r="I18" s="93">
        <f t="shared" si="0"/>
        <v>7</v>
      </c>
      <c r="J18" s="92">
        <v>7.74</v>
      </c>
      <c r="K18" s="95">
        <v>8.4</v>
      </c>
      <c r="L18" s="95"/>
      <c r="M18" s="96">
        <v>4</v>
      </c>
      <c r="N18" s="96">
        <f t="shared" si="12"/>
        <v>4</v>
      </c>
      <c r="O18" s="97">
        <f t="shared" si="10"/>
        <v>38.14</v>
      </c>
      <c r="P18" s="98">
        <f t="shared" si="1"/>
        <v>0.7628</v>
      </c>
      <c r="Q18" s="104">
        <v>0.425</v>
      </c>
      <c r="R18" s="134">
        <f t="shared" si="2"/>
        <v>10.625</v>
      </c>
      <c r="S18" s="99">
        <f>(J18+K18)*1.25</f>
        <v>20.175</v>
      </c>
      <c r="T18" s="92">
        <f t="shared" si="3"/>
        <v>30.8</v>
      </c>
      <c r="U18" s="100">
        <f t="shared" si="4"/>
        <v>9</v>
      </c>
      <c r="V18" s="100">
        <f t="shared" si="5"/>
        <v>4</v>
      </c>
      <c r="W18" s="100">
        <f t="shared" si="6"/>
        <v>7</v>
      </c>
      <c r="X18" s="100">
        <f t="shared" si="7"/>
        <v>16.14</v>
      </c>
      <c r="Y18" s="92">
        <f t="shared" si="8"/>
        <v>30.8</v>
      </c>
      <c r="Z18" s="101">
        <f t="shared" si="9"/>
        <v>66.94</v>
      </c>
      <c r="AA18" s="102">
        <v>7</v>
      </c>
      <c r="AB18" s="112">
        <v>43997</v>
      </c>
      <c r="AC18" s="112"/>
      <c r="AD18" s="133"/>
      <c r="AE18" s="133"/>
      <c r="AG18" s="2"/>
      <c r="AH18" s="53"/>
      <c r="AI18" s="53"/>
      <c r="AJ18" s="53"/>
      <c r="AM18" s="55"/>
    </row>
    <row r="19" spans="1:40" s="42" customFormat="1" ht="43.5" customHeight="1">
      <c r="A19" s="43"/>
      <c r="B19" s="68">
        <v>13</v>
      </c>
      <c r="C19" s="114" t="s">
        <v>36</v>
      </c>
      <c r="D19" s="115">
        <v>5</v>
      </c>
      <c r="E19" s="116"/>
      <c r="F19" s="117">
        <v>4.3</v>
      </c>
      <c r="G19" s="118">
        <v>5</v>
      </c>
      <c r="H19" s="115">
        <v>9</v>
      </c>
      <c r="I19" s="118">
        <f t="shared" si="0"/>
        <v>7</v>
      </c>
      <c r="J19" s="117">
        <v>8.27</v>
      </c>
      <c r="K19" s="119">
        <v>3.5</v>
      </c>
      <c r="L19" s="119"/>
      <c r="M19" s="120">
        <v>14</v>
      </c>
      <c r="N19" s="120">
        <f t="shared" si="12"/>
        <v>14</v>
      </c>
      <c r="O19" s="97">
        <f t="shared" si="10"/>
        <v>42.06999999999999</v>
      </c>
      <c r="P19" s="121">
        <f t="shared" si="1"/>
        <v>0.8413999999999998</v>
      </c>
      <c r="Q19" s="135">
        <v>0.5</v>
      </c>
      <c r="R19" s="136">
        <f t="shared" si="2"/>
        <v>12.5</v>
      </c>
      <c r="S19" s="122">
        <v>12</v>
      </c>
      <c r="T19" s="117">
        <f t="shared" si="3"/>
        <v>24.5</v>
      </c>
      <c r="U19" s="123">
        <f t="shared" si="4"/>
        <v>19</v>
      </c>
      <c r="V19" s="123">
        <f t="shared" si="5"/>
        <v>4.3</v>
      </c>
      <c r="W19" s="123">
        <f t="shared" si="6"/>
        <v>7</v>
      </c>
      <c r="X19" s="123">
        <f t="shared" si="7"/>
        <v>11.77</v>
      </c>
      <c r="Y19" s="117">
        <f t="shared" si="8"/>
        <v>24.5</v>
      </c>
      <c r="Z19" s="124">
        <f t="shared" si="9"/>
        <v>66.57</v>
      </c>
      <c r="AA19" s="125">
        <v>7</v>
      </c>
      <c r="AB19" s="112">
        <v>44089</v>
      </c>
      <c r="AC19" s="112"/>
      <c r="AD19" s="133"/>
      <c r="AE19" s="133"/>
      <c r="AG19" s="2"/>
      <c r="AH19" s="53"/>
      <c r="AI19" s="53"/>
      <c r="AJ19" s="53"/>
      <c r="AM19" s="55"/>
      <c r="AN19" s="5"/>
    </row>
    <row r="20" spans="1:39" s="42" customFormat="1" ht="43.5" customHeight="1">
      <c r="A20" s="43"/>
      <c r="B20" s="67" t="s">
        <v>42</v>
      </c>
      <c r="C20" s="89" t="s">
        <v>39</v>
      </c>
      <c r="D20" s="110">
        <v>5</v>
      </c>
      <c r="E20" s="103"/>
      <c r="F20" s="92">
        <v>3.5</v>
      </c>
      <c r="G20" s="93">
        <v>9</v>
      </c>
      <c r="H20" s="94"/>
      <c r="I20" s="93">
        <f t="shared" si="0"/>
        <v>4.5</v>
      </c>
      <c r="J20" s="92">
        <v>8.12</v>
      </c>
      <c r="K20" s="95"/>
      <c r="L20" s="95"/>
      <c r="M20" s="96">
        <v>5</v>
      </c>
      <c r="N20" s="96">
        <f t="shared" si="12"/>
        <v>5</v>
      </c>
      <c r="O20" s="97">
        <f t="shared" si="10"/>
        <v>26.119999999999997</v>
      </c>
      <c r="P20" s="98">
        <f t="shared" si="1"/>
        <v>0.5224</v>
      </c>
      <c r="Q20" s="104">
        <v>0.44</v>
      </c>
      <c r="R20" s="134">
        <f t="shared" si="2"/>
        <v>11</v>
      </c>
      <c r="S20" s="99">
        <v>14</v>
      </c>
      <c r="T20" s="92">
        <f t="shared" si="3"/>
        <v>25</v>
      </c>
      <c r="U20" s="100">
        <f t="shared" si="4"/>
        <v>10</v>
      </c>
      <c r="V20" s="100">
        <f t="shared" si="5"/>
        <v>3.5</v>
      </c>
      <c r="W20" s="100">
        <f t="shared" si="6"/>
        <v>4.5</v>
      </c>
      <c r="X20" s="100">
        <f t="shared" si="7"/>
        <v>8.12</v>
      </c>
      <c r="Y20" s="92">
        <f t="shared" si="8"/>
        <v>25</v>
      </c>
      <c r="Z20" s="101">
        <f t="shared" si="9"/>
        <v>51.12</v>
      </c>
      <c r="AA20" s="102">
        <v>6</v>
      </c>
      <c r="AB20" s="112">
        <v>44022</v>
      </c>
      <c r="AC20" s="112"/>
      <c r="AD20" s="133"/>
      <c r="AE20" s="133"/>
      <c r="AG20" s="2"/>
      <c r="AH20" s="53"/>
      <c r="AI20" s="53"/>
      <c r="AJ20" s="53"/>
      <c r="AM20" s="55"/>
    </row>
    <row r="21" spans="1:40" s="42" customFormat="1" ht="43.5" customHeight="1">
      <c r="A21" s="43"/>
      <c r="B21" s="67" t="s">
        <v>43</v>
      </c>
      <c r="C21" s="45" t="s">
        <v>40</v>
      </c>
      <c r="D21" s="58">
        <v>5</v>
      </c>
      <c r="E21" s="86"/>
      <c r="F21" s="46">
        <v>3.4</v>
      </c>
      <c r="G21" s="44">
        <v>8</v>
      </c>
      <c r="H21" s="58">
        <v>4</v>
      </c>
      <c r="I21" s="44">
        <f aca="true" t="shared" si="13" ref="I21:I30">(G21+H21)/2</f>
        <v>6</v>
      </c>
      <c r="J21" s="46">
        <v>8.76</v>
      </c>
      <c r="K21" s="81">
        <v>7</v>
      </c>
      <c r="L21" s="81"/>
      <c r="M21" s="80">
        <v>14</v>
      </c>
      <c r="N21" s="80">
        <f t="shared" si="12"/>
        <v>14</v>
      </c>
      <c r="O21" s="97">
        <f aca="true" t="shared" si="14" ref="O21:O30">D21+N21+J21+I21+K21+E21+F21</f>
        <v>44.16</v>
      </c>
      <c r="P21" s="35">
        <f aca="true" t="shared" si="15" ref="P21:P30">O21/$O$6</f>
        <v>0.8832</v>
      </c>
      <c r="Q21" s="74">
        <v>0.6</v>
      </c>
      <c r="R21" s="105">
        <f t="shared" si="2"/>
        <v>15</v>
      </c>
      <c r="S21" s="87">
        <v>15</v>
      </c>
      <c r="T21" s="46">
        <f aca="true" t="shared" si="16" ref="T21:T30">R21+S21</f>
        <v>30</v>
      </c>
      <c r="U21" s="47">
        <f aca="true" t="shared" si="17" ref="U21:U30">N21+D21</f>
        <v>19</v>
      </c>
      <c r="V21" s="47">
        <f aca="true" t="shared" si="18" ref="V21:V30">F21</f>
        <v>3.4</v>
      </c>
      <c r="W21" s="47">
        <f aca="true" t="shared" si="19" ref="W21:W30">I21</f>
        <v>6</v>
      </c>
      <c r="X21" s="47">
        <f aca="true" t="shared" si="20" ref="X21:X30">J21+K21</f>
        <v>15.76</v>
      </c>
      <c r="Y21" s="46">
        <f aca="true" t="shared" si="21" ref="Y21:Y30">T21</f>
        <v>30</v>
      </c>
      <c r="Z21" s="66">
        <f aca="true" t="shared" si="22" ref="Z21:Z30">SUM(U21:Y21)</f>
        <v>74.16</v>
      </c>
      <c r="AA21" s="61">
        <v>8</v>
      </c>
      <c r="AB21" s="112" t="s">
        <v>66</v>
      </c>
      <c r="AC21" s="112"/>
      <c r="AD21" s="130"/>
      <c r="AE21" s="59"/>
      <c r="AG21" s="2"/>
      <c r="AH21" s="53"/>
      <c r="AI21" s="53"/>
      <c r="AJ21" s="53"/>
      <c r="AM21" s="55"/>
      <c r="AN21" s="5"/>
    </row>
    <row r="22" spans="1:39" s="42" customFormat="1" ht="43.5" customHeight="1">
      <c r="A22" s="43"/>
      <c r="B22" s="75">
        <v>6</v>
      </c>
      <c r="C22" s="147" t="s">
        <v>51</v>
      </c>
      <c r="D22" s="148">
        <v>7</v>
      </c>
      <c r="E22" s="149">
        <v>1</v>
      </c>
      <c r="F22" s="150">
        <v>3</v>
      </c>
      <c r="G22" s="151">
        <v>9</v>
      </c>
      <c r="H22" s="152">
        <v>12</v>
      </c>
      <c r="I22" s="151">
        <f t="shared" si="13"/>
        <v>10.5</v>
      </c>
      <c r="J22" s="150">
        <v>8.9</v>
      </c>
      <c r="K22" s="153">
        <v>5.4</v>
      </c>
      <c r="L22" s="153"/>
      <c r="M22" s="154">
        <v>10</v>
      </c>
      <c r="N22" s="154">
        <f t="shared" si="12"/>
        <v>10</v>
      </c>
      <c r="O22" s="155">
        <f t="shared" si="14"/>
        <v>45.8</v>
      </c>
      <c r="P22" s="156">
        <f t="shared" si="15"/>
        <v>0.9159999999999999</v>
      </c>
      <c r="Q22" s="157"/>
      <c r="R22" s="158"/>
      <c r="S22" s="159"/>
      <c r="T22" s="150">
        <f t="shared" si="16"/>
        <v>0</v>
      </c>
      <c r="U22" s="160">
        <f t="shared" si="17"/>
        <v>17</v>
      </c>
      <c r="V22" s="160">
        <f t="shared" si="18"/>
        <v>3</v>
      </c>
      <c r="W22" s="160">
        <f t="shared" si="19"/>
        <v>10.5</v>
      </c>
      <c r="X22" s="160">
        <f t="shared" si="20"/>
        <v>14.3</v>
      </c>
      <c r="Y22" s="150">
        <f t="shared" si="21"/>
        <v>0</v>
      </c>
      <c r="Z22" s="161">
        <f t="shared" si="22"/>
        <v>44.8</v>
      </c>
      <c r="AA22" s="162"/>
      <c r="AB22" s="113"/>
      <c r="AC22" s="113"/>
      <c r="AD22" s="59"/>
      <c r="AE22" s="59"/>
      <c r="AH22" s="55"/>
      <c r="AI22" s="55"/>
      <c r="AJ22" s="55"/>
      <c r="AK22" s="5"/>
      <c r="AL22" s="5"/>
      <c r="AM22" s="5"/>
    </row>
    <row r="23" spans="1:39" s="42" customFormat="1" ht="43.5" customHeight="1">
      <c r="A23" s="43"/>
      <c r="B23" s="68">
        <v>19</v>
      </c>
      <c r="C23" s="147" t="s">
        <v>38</v>
      </c>
      <c r="D23" s="148">
        <v>5</v>
      </c>
      <c r="E23" s="149">
        <v>1</v>
      </c>
      <c r="F23" s="150">
        <v>5</v>
      </c>
      <c r="G23" s="151">
        <v>8</v>
      </c>
      <c r="H23" s="152">
        <v>6</v>
      </c>
      <c r="I23" s="151">
        <f t="shared" si="13"/>
        <v>7</v>
      </c>
      <c r="J23" s="150">
        <v>8.96</v>
      </c>
      <c r="K23" s="153">
        <v>4</v>
      </c>
      <c r="L23" s="153"/>
      <c r="M23" s="154">
        <v>10</v>
      </c>
      <c r="N23" s="154">
        <f t="shared" si="12"/>
        <v>10</v>
      </c>
      <c r="O23" s="155">
        <f t="shared" si="14"/>
        <v>40.96</v>
      </c>
      <c r="P23" s="156">
        <f t="shared" si="15"/>
        <v>0.8192</v>
      </c>
      <c r="Q23" s="157">
        <v>0.06</v>
      </c>
      <c r="R23" s="158"/>
      <c r="S23" s="159"/>
      <c r="T23" s="150">
        <f t="shared" si="16"/>
        <v>0</v>
      </c>
      <c r="U23" s="160">
        <f t="shared" si="17"/>
        <v>15</v>
      </c>
      <c r="V23" s="160">
        <f t="shared" si="18"/>
        <v>5</v>
      </c>
      <c r="W23" s="160">
        <f t="shared" si="19"/>
        <v>7</v>
      </c>
      <c r="X23" s="160">
        <f t="shared" si="20"/>
        <v>12.96</v>
      </c>
      <c r="Y23" s="150">
        <f t="shared" si="21"/>
        <v>0</v>
      </c>
      <c r="Z23" s="161">
        <f t="shared" si="22"/>
        <v>39.96</v>
      </c>
      <c r="AA23" s="162"/>
      <c r="AB23" s="113"/>
      <c r="AC23" s="113"/>
      <c r="AD23" s="130"/>
      <c r="AE23" s="59"/>
      <c r="AG23" s="2"/>
      <c r="AH23" s="53"/>
      <c r="AI23" s="53"/>
      <c r="AJ23" s="53"/>
      <c r="AM23" s="55"/>
    </row>
    <row r="24" spans="1:39" s="42" customFormat="1" ht="43.5" customHeight="1">
      <c r="A24" s="43"/>
      <c r="B24" s="68">
        <v>18</v>
      </c>
      <c r="C24" s="147" t="s">
        <v>44</v>
      </c>
      <c r="D24" s="152">
        <v>5</v>
      </c>
      <c r="E24" s="163"/>
      <c r="F24" s="150">
        <v>2.5</v>
      </c>
      <c r="G24" s="151">
        <v>10</v>
      </c>
      <c r="H24" s="152">
        <v>10</v>
      </c>
      <c r="I24" s="151">
        <f t="shared" si="13"/>
        <v>10</v>
      </c>
      <c r="J24" s="150">
        <v>5.4</v>
      </c>
      <c r="K24" s="153">
        <v>8</v>
      </c>
      <c r="L24" s="153"/>
      <c r="M24" s="154"/>
      <c r="N24" s="154">
        <f t="shared" si="12"/>
        <v>0</v>
      </c>
      <c r="O24" s="155">
        <f t="shared" si="14"/>
        <v>30.9</v>
      </c>
      <c r="P24" s="156">
        <f t="shared" si="15"/>
        <v>0.618</v>
      </c>
      <c r="Q24" s="157"/>
      <c r="R24" s="158"/>
      <c r="S24" s="159"/>
      <c r="T24" s="150">
        <f t="shared" si="16"/>
        <v>0</v>
      </c>
      <c r="U24" s="160">
        <f t="shared" si="17"/>
        <v>5</v>
      </c>
      <c r="V24" s="160">
        <f t="shared" si="18"/>
        <v>2.5</v>
      </c>
      <c r="W24" s="160">
        <f t="shared" si="19"/>
        <v>10</v>
      </c>
      <c r="X24" s="160">
        <f t="shared" si="20"/>
        <v>13.4</v>
      </c>
      <c r="Y24" s="150">
        <f t="shared" si="21"/>
        <v>0</v>
      </c>
      <c r="Z24" s="161">
        <f t="shared" si="22"/>
        <v>30.9</v>
      </c>
      <c r="AA24" s="162"/>
      <c r="AB24" s="113"/>
      <c r="AC24" s="113"/>
      <c r="AD24" s="130"/>
      <c r="AE24" s="59"/>
      <c r="AG24" s="2"/>
      <c r="AH24" s="53"/>
      <c r="AI24" s="53"/>
      <c r="AJ24" s="53"/>
      <c r="AM24" s="55"/>
    </row>
    <row r="25" spans="1:39" s="42" customFormat="1" ht="43.5" customHeight="1">
      <c r="A25" s="43"/>
      <c r="B25" s="79">
        <v>15</v>
      </c>
      <c r="C25" s="147" t="s">
        <v>45</v>
      </c>
      <c r="D25" s="164">
        <v>5</v>
      </c>
      <c r="E25" s="165"/>
      <c r="F25" s="150">
        <v>3</v>
      </c>
      <c r="G25" s="151">
        <v>5</v>
      </c>
      <c r="H25" s="152">
        <v>6</v>
      </c>
      <c r="I25" s="151">
        <f t="shared" si="13"/>
        <v>5.5</v>
      </c>
      <c r="J25" s="150">
        <v>6.91</v>
      </c>
      <c r="K25" s="153">
        <v>5.1</v>
      </c>
      <c r="L25" s="153"/>
      <c r="M25" s="154">
        <v>5</v>
      </c>
      <c r="N25" s="154">
        <f t="shared" si="12"/>
        <v>5</v>
      </c>
      <c r="O25" s="155">
        <f t="shared" si="14"/>
        <v>30.509999999999998</v>
      </c>
      <c r="P25" s="156">
        <f t="shared" si="15"/>
        <v>0.6102</v>
      </c>
      <c r="Q25" s="157"/>
      <c r="R25" s="158"/>
      <c r="S25" s="159"/>
      <c r="T25" s="150">
        <f t="shared" si="16"/>
        <v>0</v>
      </c>
      <c r="U25" s="160">
        <f t="shared" si="17"/>
        <v>10</v>
      </c>
      <c r="V25" s="160">
        <f t="shared" si="18"/>
        <v>3</v>
      </c>
      <c r="W25" s="160">
        <f t="shared" si="19"/>
        <v>5.5</v>
      </c>
      <c r="X25" s="160">
        <f t="shared" si="20"/>
        <v>12.01</v>
      </c>
      <c r="Y25" s="150">
        <f t="shared" si="21"/>
        <v>0</v>
      </c>
      <c r="Z25" s="161">
        <f t="shared" si="22"/>
        <v>30.509999999999998</v>
      </c>
      <c r="AA25" s="162"/>
      <c r="AB25" s="113"/>
      <c r="AC25" s="113"/>
      <c r="AD25" s="130"/>
      <c r="AE25" s="59"/>
      <c r="AG25" s="2"/>
      <c r="AH25" s="53"/>
      <c r="AI25" s="53"/>
      <c r="AJ25" s="53"/>
      <c r="AM25" s="55"/>
    </row>
    <row r="26" spans="1:39" s="42" customFormat="1" ht="43.5" customHeight="1">
      <c r="A26" s="43"/>
      <c r="B26" s="68">
        <v>17</v>
      </c>
      <c r="C26" s="147" t="s">
        <v>37</v>
      </c>
      <c r="D26" s="148">
        <v>7</v>
      </c>
      <c r="E26" s="149">
        <v>1</v>
      </c>
      <c r="F26" s="150"/>
      <c r="G26" s="151">
        <v>8</v>
      </c>
      <c r="H26" s="152">
        <v>6</v>
      </c>
      <c r="I26" s="151">
        <f t="shared" si="13"/>
        <v>7</v>
      </c>
      <c r="J26" s="150">
        <v>6.08</v>
      </c>
      <c r="K26" s="153">
        <v>3.2</v>
      </c>
      <c r="L26" s="153"/>
      <c r="M26" s="154">
        <v>7</v>
      </c>
      <c r="N26" s="154">
        <f t="shared" si="12"/>
        <v>7</v>
      </c>
      <c r="O26" s="155">
        <f t="shared" si="14"/>
        <v>31.279999999999998</v>
      </c>
      <c r="P26" s="156">
        <f t="shared" si="15"/>
        <v>0.6255999999999999</v>
      </c>
      <c r="Q26" s="157"/>
      <c r="R26" s="158"/>
      <c r="S26" s="159"/>
      <c r="T26" s="150">
        <f t="shared" si="16"/>
        <v>0</v>
      </c>
      <c r="U26" s="160">
        <f t="shared" si="17"/>
        <v>14</v>
      </c>
      <c r="V26" s="160">
        <f t="shared" si="18"/>
        <v>0</v>
      </c>
      <c r="W26" s="160">
        <f t="shared" si="19"/>
        <v>7</v>
      </c>
      <c r="X26" s="160">
        <f t="shared" si="20"/>
        <v>9.280000000000001</v>
      </c>
      <c r="Y26" s="150">
        <f t="shared" si="21"/>
        <v>0</v>
      </c>
      <c r="Z26" s="161">
        <f t="shared" si="22"/>
        <v>30.28</v>
      </c>
      <c r="AA26" s="162"/>
      <c r="AB26" s="113"/>
      <c r="AC26" s="113"/>
      <c r="AD26" s="130"/>
      <c r="AE26" s="59"/>
      <c r="AG26" s="2"/>
      <c r="AH26" s="53"/>
      <c r="AI26" s="53"/>
      <c r="AJ26" s="53"/>
      <c r="AM26" s="55"/>
    </row>
    <row r="27" spans="1:36" s="42" customFormat="1" ht="43.5" customHeight="1">
      <c r="A27" s="43"/>
      <c r="B27" s="75">
        <v>9</v>
      </c>
      <c r="C27" s="147" t="s">
        <v>54</v>
      </c>
      <c r="D27" s="164">
        <v>5</v>
      </c>
      <c r="E27" s="165">
        <v>2</v>
      </c>
      <c r="F27" s="150"/>
      <c r="G27" s="151">
        <v>9</v>
      </c>
      <c r="H27" s="152">
        <v>7</v>
      </c>
      <c r="I27" s="151">
        <f t="shared" si="13"/>
        <v>8</v>
      </c>
      <c r="J27" s="150">
        <v>9.27</v>
      </c>
      <c r="K27" s="153">
        <v>0</v>
      </c>
      <c r="L27" s="153">
        <v>-4</v>
      </c>
      <c r="M27" s="154"/>
      <c r="N27" s="154">
        <f t="shared" si="12"/>
        <v>-4</v>
      </c>
      <c r="O27" s="155">
        <f t="shared" si="14"/>
        <v>20.27</v>
      </c>
      <c r="P27" s="156">
        <f t="shared" si="15"/>
        <v>0.4054</v>
      </c>
      <c r="Q27" s="157"/>
      <c r="R27" s="166"/>
      <c r="S27" s="159"/>
      <c r="T27" s="150">
        <f t="shared" si="16"/>
        <v>0</v>
      </c>
      <c r="U27" s="160">
        <f t="shared" si="17"/>
        <v>1</v>
      </c>
      <c r="V27" s="160">
        <f t="shared" si="18"/>
        <v>0</v>
      </c>
      <c r="W27" s="160">
        <f t="shared" si="19"/>
        <v>8</v>
      </c>
      <c r="X27" s="160">
        <f t="shared" si="20"/>
        <v>9.27</v>
      </c>
      <c r="Y27" s="150">
        <f t="shared" si="21"/>
        <v>0</v>
      </c>
      <c r="Z27" s="161">
        <f t="shared" si="22"/>
        <v>18.27</v>
      </c>
      <c r="AA27" s="162"/>
      <c r="AB27" s="113"/>
      <c r="AC27" s="113"/>
      <c r="AD27" s="129"/>
      <c r="AE27" s="129"/>
      <c r="AH27" s="55"/>
      <c r="AI27" s="55"/>
      <c r="AJ27" s="55"/>
    </row>
    <row r="28" spans="1:39" s="42" customFormat="1" ht="43.5" customHeight="1">
      <c r="A28" s="43"/>
      <c r="B28" s="79" t="s">
        <v>41</v>
      </c>
      <c r="C28" s="147" t="s">
        <v>32</v>
      </c>
      <c r="D28" s="152">
        <v>5</v>
      </c>
      <c r="E28" s="163">
        <v>1</v>
      </c>
      <c r="F28" s="150"/>
      <c r="G28" s="151">
        <v>7</v>
      </c>
      <c r="H28" s="152"/>
      <c r="I28" s="151">
        <f t="shared" si="13"/>
        <v>3.5</v>
      </c>
      <c r="J28" s="150">
        <v>6.4</v>
      </c>
      <c r="K28" s="153"/>
      <c r="L28" s="153"/>
      <c r="M28" s="154"/>
      <c r="N28" s="154">
        <f t="shared" si="12"/>
        <v>0</v>
      </c>
      <c r="O28" s="155">
        <f t="shared" si="14"/>
        <v>15.9</v>
      </c>
      <c r="P28" s="156">
        <f t="shared" si="15"/>
        <v>0.318</v>
      </c>
      <c r="Q28" s="157"/>
      <c r="R28" s="166"/>
      <c r="S28" s="167"/>
      <c r="T28" s="150">
        <f t="shared" si="16"/>
        <v>0</v>
      </c>
      <c r="U28" s="160">
        <f t="shared" si="17"/>
        <v>5</v>
      </c>
      <c r="V28" s="160">
        <f t="shared" si="18"/>
        <v>0</v>
      </c>
      <c r="W28" s="160">
        <f t="shared" si="19"/>
        <v>3.5</v>
      </c>
      <c r="X28" s="160">
        <f t="shared" si="20"/>
        <v>6.4</v>
      </c>
      <c r="Y28" s="150">
        <f t="shared" si="21"/>
        <v>0</v>
      </c>
      <c r="Z28" s="161">
        <f t="shared" si="22"/>
        <v>14.9</v>
      </c>
      <c r="AA28" s="162"/>
      <c r="AB28" s="113"/>
      <c r="AC28" s="113"/>
      <c r="AD28" s="130"/>
      <c r="AE28" s="59"/>
      <c r="AG28" s="2"/>
      <c r="AH28" s="53"/>
      <c r="AI28" s="53"/>
      <c r="AJ28" s="53"/>
      <c r="AM28" s="55"/>
    </row>
    <row r="29" spans="1:36" s="42" customFormat="1" ht="43.5" customHeight="1">
      <c r="A29" s="43"/>
      <c r="B29" s="75">
        <v>8</v>
      </c>
      <c r="C29" s="147" t="s">
        <v>53</v>
      </c>
      <c r="D29" s="164">
        <v>5</v>
      </c>
      <c r="E29" s="165">
        <v>1</v>
      </c>
      <c r="F29" s="150"/>
      <c r="G29" s="151"/>
      <c r="H29" s="152">
        <v>2</v>
      </c>
      <c r="I29" s="151">
        <f t="shared" si="13"/>
        <v>1</v>
      </c>
      <c r="J29" s="150">
        <v>8.97</v>
      </c>
      <c r="K29" s="153">
        <v>0</v>
      </c>
      <c r="L29" s="153">
        <v>-4</v>
      </c>
      <c r="M29" s="154"/>
      <c r="N29" s="154">
        <f t="shared" si="12"/>
        <v>-4</v>
      </c>
      <c r="O29" s="155">
        <f t="shared" si="14"/>
        <v>11.97</v>
      </c>
      <c r="P29" s="156">
        <f t="shared" si="15"/>
        <v>0.2394</v>
      </c>
      <c r="Q29" s="157"/>
      <c r="R29" s="166"/>
      <c r="S29" s="167"/>
      <c r="T29" s="150">
        <f t="shared" si="16"/>
        <v>0</v>
      </c>
      <c r="U29" s="160">
        <f t="shared" si="17"/>
        <v>1</v>
      </c>
      <c r="V29" s="160">
        <f t="shared" si="18"/>
        <v>0</v>
      </c>
      <c r="W29" s="160">
        <f t="shared" si="19"/>
        <v>1</v>
      </c>
      <c r="X29" s="160">
        <f t="shared" si="20"/>
        <v>8.97</v>
      </c>
      <c r="Y29" s="150">
        <f t="shared" si="21"/>
        <v>0</v>
      </c>
      <c r="Z29" s="161">
        <f t="shared" si="22"/>
        <v>10.97</v>
      </c>
      <c r="AA29" s="162"/>
      <c r="AB29" s="113"/>
      <c r="AC29" s="113"/>
      <c r="AD29" s="130"/>
      <c r="AE29" s="59"/>
      <c r="AG29" s="2"/>
      <c r="AH29" s="53"/>
      <c r="AI29" s="53"/>
      <c r="AJ29" s="53"/>
    </row>
    <row r="30" spans="1:37" s="42" customFormat="1" ht="43.5" customHeight="1">
      <c r="A30" s="43"/>
      <c r="B30" s="75">
        <v>7</v>
      </c>
      <c r="C30" s="147" t="s">
        <v>52</v>
      </c>
      <c r="D30" s="164">
        <v>5</v>
      </c>
      <c r="E30" s="165">
        <v>1</v>
      </c>
      <c r="F30" s="150"/>
      <c r="G30" s="151"/>
      <c r="H30" s="152"/>
      <c r="I30" s="151">
        <f t="shared" si="13"/>
        <v>0</v>
      </c>
      <c r="J30" s="150">
        <v>9.27</v>
      </c>
      <c r="K30" s="153">
        <v>0</v>
      </c>
      <c r="L30" s="153">
        <v>-4</v>
      </c>
      <c r="M30" s="154"/>
      <c r="N30" s="154">
        <f t="shared" si="12"/>
        <v>-4</v>
      </c>
      <c r="O30" s="155">
        <f t="shared" si="14"/>
        <v>11.27</v>
      </c>
      <c r="P30" s="156">
        <f t="shared" si="15"/>
        <v>0.2254</v>
      </c>
      <c r="Q30" s="157"/>
      <c r="R30" s="166"/>
      <c r="S30" s="167"/>
      <c r="T30" s="150">
        <f t="shared" si="16"/>
        <v>0</v>
      </c>
      <c r="U30" s="160">
        <f t="shared" si="17"/>
        <v>1</v>
      </c>
      <c r="V30" s="160">
        <f t="shared" si="18"/>
        <v>0</v>
      </c>
      <c r="W30" s="160">
        <f t="shared" si="19"/>
        <v>0</v>
      </c>
      <c r="X30" s="160">
        <f t="shared" si="20"/>
        <v>9.27</v>
      </c>
      <c r="Y30" s="150">
        <f t="shared" si="21"/>
        <v>0</v>
      </c>
      <c r="Z30" s="161">
        <f t="shared" si="22"/>
        <v>10.27</v>
      </c>
      <c r="AA30" s="162"/>
      <c r="AB30" s="113"/>
      <c r="AC30" s="113"/>
      <c r="AD30" s="131"/>
      <c r="AE30" s="131"/>
      <c r="AG30" s="5"/>
      <c r="AH30" s="54"/>
      <c r="AI30" s="54"/>
      <c r="AJ30" s="54"/>
      <c r="AK30" s="5"/>
    </row>
  </sheetData>
  <sheetProtection/>
  <mergeCells count="5">
    <mergeCell ref="C3:P3"/>
    <mergeCell ref="R1:U1"/>
    <mergeCell ref="W2:Y2"/>
    <mergeCell ref="W3:Y3"/>
    <mergeCell ref="W1:Y1"/>
  </mergeCells>
  <printOptions horizontalCentered="1" verticalCentered="1"/>
  <pageMargins left="0.15" right="0.23" top="0.15748031496063" bottom="0.14" header="0.15748031496063" footer="0.14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2020-09-15T09:03:23Z</cp:lastPrinted>
  <dcterms:created xsi:type="dcterms:W3CDTF">2008-11-19T20:59:51Z</dcterms:created>
  <dcterms:modified xsi:type="dcterms:W3CDTF">2021-02-22T15:55:20Z</dcterms:modified>
  <cp:category/>
  <cp:version/>
  <cp:contentType/>
  <cp:contentStatus/>
</cp:coreProperties>
</file>