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<sst xmlns="http://schemas.openxmlformats.org/spreadsheetml/2006/main" count="69" uniqueCount="69">
  <si>
    <t>EE</t>
  </si>
  <si>
    <t>Петровић Александар</t>
  </si>
  <si>
    <t>Полуга Александар</t>
  </si>
  <si>
    <t>редни број</t>
  </si>
  <si>
    <t>смер ЕЕ РИ МЕХ</t>
  </si>
  <si>
    <t>редовност похађања наставе</t>
  </si>
  <si>
    <t>укупно лаб.</t>
  </si>
  <si>
    <t>Укупно домаћи</t>
  </si>
  <si>
    <t>I кол.</t>
  </si>
  <si>
    <t>II кол.</t>
  </si>
  <si>
    <t>активност</t>
  </si>
  <si>
    <t>укупно предиспитних обавеза</t>
  </si>
  <si>
    <t>проценат испуњености предиспитних обавеза</t>
  </si>
  <si>
    <t>писмени %</t>
  </si>
  <si>
    <t>писмени бодови</t>
  </si>
  <si>
    <t>усмени</t>
  </si>
  <si>
    <t>укупно</t>
  </si>
  <si>
    <t>АКТ</t>
  </si>
  <si>
    <t>ЛАБ</t>
  </si>
  <si>
    <t>ДОМ</t>
  </si>
  <si>
    <t>КОЛ</t>
  </si>
  <si>
    <t>ИСПИТ</t>
  </si>
  <si>
    <t>УКУПНО</t>
  </si>
  <si>
    <t>КОНАЧНА ОЦЕНА</t>
  </si>
  <si>
    <t>шифра</t>
  </si>
  <si>
    <t>рок у коме је испит положен</t>
  </si>
  <si>
    <t>јан/феб</t>
  </si>
  <si>
    <t>април</t>
  </si>
  <si>
    <t>јун/јул</t>
  </si>
  <si>
    <t>септ/окт</t>
  </si>
  <si>
    <t>нису испуњене предиспитне обавезе</t>
  </si>
  <si>
    <t>поновно предиспитне обавезе следеће школске године</t>
  </si>
  <si>
    <t>I домаћи</t>
  </si>
  <si>
    <t>II домаћи</t>
  </si>
  <si>
    <t>Дабижљевић Милан</t>
  </si>
  <si>
    <t>Милосављевић Сава</t>
  </si>
  <si>
    <t>Јевтић Никола</t>
  </si>
  <si>
    <t xml:space="preserve">Јовић Антоније </t>
  </si>
  <si>
    <t>Милојевић Алекса</t>
  </si>
  <si>
    <t>Зиројевић Лазар</t>
  </si>
  <si>
    <t>Чурлић Стефан</t>
  </si>
  <si>
    <t>Лазовић Љиљана</t>
  </si>
  <si>
    <t>Павловић Стефан</t>
  </si>
  <si>
    <t>Јовановић Ненад</t>
  </si>
  <si>
    <t>Марјановић Ненад</t>
  </si>
  <si>
    <t>Ивановић Вукашин</t>
  </si>
  <si>
    <t>Младеновић Марко</t>
  </si>
  <si>
    <t>Тодоровић Дарко</t>
  </si>
  <si>
    <t>Јеремић Иван</t>
  </si>
  <si>
    <t>Милошевић Небојша</t>
  </si>
  <si>
    <t>Гостовић Милан</t>
  </si>
  <si>
    <t>Гостовић Звонимир</t>
  </si>
  <si>
    <t>Јаковљевић Јелена</t>
  </si>
  <si>
    <t>Вељовић Бранко</t>
  </si>
  <si>
    <t>Лукић Никола</t>
  </si>
  <si>
    <t>Панић Марко</t>
  </si>
  <si>
    <t>Иванишевић Милош</t>
  </si>
  <si>
    <t>Вујовић Петар</t>
  </si>
  <si>
    <t>додатни бодови у лабораторији</t>
  </si>
  <si>
    <r>
      <t xml:space="preserve">Услов изласка на писмени део испита је постигнуто минимално 30 од 50 бодова                                                                                            </t>
    </r>
    <r>
      <rPr>
        <b/>
        <sz val="24"/>
        <color indexed="10"/>
        <rFont val="Arial"/>
        <family val="2"/>
      </rPr>
      <t xml:space="preserve">(60%  бодова предиспитних обавеза)      </t>
    </r>
  </si>
  <si>
    <t>Шеатовић Дејан</t>
  </si>
  <si>
    <t>Наумовић Немања</t>
  </si>
  <si>
    <t>?</t>
  </si>
  <si>
    <t>Колаковић Марко</t>
  </si>
  <si>
    <t>ЕЛЕКТРОМОТОРНИ ПОГОНИ</t>
  </si>
  <si>
    <t>III домаћи</t>
  </si>
  <si>
    <t xml:space="preserve"> </t>
  </si>
  <si>
    <t>28. oktobar  2016</t>
  </si>
  <si>
    <t>вер. 17</t>
  </si>
</sst>
</file>

<file path=xl/styles.xml><?xml version="1.0" encoding="utf-8"?>
<styleSheet xmlns="http://schemas.openxmlformats.org/spreadsheetml/2006/main">
  <numFmts count="4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[$€-2]\ #,##0.00_);[Red]\([$€-2]\ #,##0.00\)"/>
    <numFmt numFmtId="191" formatCode="0.000%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"/>
    <numFmt numFmtId="197" formatCode="0.0"/>
    <numFmt numFmtId="198" formatCode="0.0000000"/>
    <numFmt numFmtId="199" formatCode="0.00000000"/>
    <numFmt numFmtId="200" formatCode="0.000000"/>
    <numFmt numFmtId="201" formatCode="0.00000"/>
    <numFmt numFmtId="202" formatCode="0.0000"/>
    <numFmt numFmtId="203" formatCode="0.000000000"/>
    <numFmt numFmtId="204" formatCode="[$-241A]d\.\ mmmm\ yyyy"/>
  </numFmts>
  <fonts count="10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3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36"/>
      <color indexed="8"/>
      <name val="Calibri"/>
      <family val="2"/>
    </font>
    <font>
      <b/>
      <sz val="14"/>
      <color indexed="8"/>
      <name val="Arial"/>
      <family val="2"/>
    </font>
    <font>
      <b/>
      <sz val="34"/>
      <color indexed="10"/>
      <name val="Arial"/>
      <family val="2"/>
    </font>
    <font>
      <b/>
      <sz val="24"/>
      <color indexed="12"/>
      <name val="Arial"/>
      <family val="2"/>
    </font>
    <font>
      <sz val="36"/>
      <color indexed="9"/>
      <name val="Calibri"/>
      <family val="2"/>
    </font>
    <font>
      <b/>
      <sz val="24"/>
      <color indexed="9"/>
      <name val="Arial"/>
      <family val="2"/>
    </font>
    <font>
      <b/>
      <sz val="20"/>
      <color indexed="9"/>
      <name val="Arial"/>
      <family val="2"/>
    </font>
    <font>
      <b/>
      <sz val="34"/>
      <color indexed="9"/>
      <name val="Arial"/>
      <family val="2"/>
    </font>
    <font>
      <sz val="24"/>
      <color indexed="8"/>
      <name val="Arial"/>
      <family val="2"/>
    </font>
    <font>
      <b/>
      <sz val="26"/>
      <color indexed="8"/>
      <name val="Arial"/>
      <family val="2"/>
    </font>
    <font>
      <b/>
      <sz val="2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20"/>
      <color indexed="10"/>
      <name val="Arial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36"/>
      <color theme="1"/>
      <name val="Calibri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34"/>
      <color rgb="FFFF0000"/>
      <name val="Arial"/>
      <family val="2"/>
    </font>
    <font>
      <b/>
      <sz val="24"/>
      <color rgb="FF0000FF"/>
      <name val="Arial"/>
      <family val="2"/>
    </font>
    <font>
      <sz val="36"/>
      <color theme="0"/>
      <name val="Calibri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34"/>
      <color theme="0"/>
      <name val="Arial"/>
      <family val="2"/>
    </font>
    <font>
      <sz val="24"/>
      <color theme="1"/>
      <name val="Arial"/>
      <family val="2"/>
    </font>
    <font>
      <b/>
      <sz val="26"/>
      <color theme="1"/>
      <name val="Arial"/>
      <family val="2"/>
    </font>
    <font>
      <b/>
      <sz val="26"/>
      <color theme="0"/>
      <name val="Arial"/>
      <family val="2"/>
    </font>
    <font>
      <sz val="16"/>
      <color theme="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34"/>
      <color theme="1"/>
      <name val="Arial"/>
      <family val="2"/>
    </font>
    <font>
      <b/>
      <sz val="20"/>
      <color rgb="FFFF0000"/>
      <name val="Arial"/>
      <family val="2"/>
    </font>
    <font>
      <b/>
      <sz val="22"/>
      <color theme="0"/>
      <name val="Arial"/>
      <family val="2"/>
    </font>
    <font>
      <sz val="2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8" borderId="2" applyNumberFormat="0" applyAlignment="0" applyProtection="0"/>
    <xf numFmtId="0" fontId="61" fillId="28" borderId="3" applyNumberFormat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7" applyNumberFormat="0" applyFill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1" borderId="8" applyNumberFormat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0" fontId="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33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79" fillId="33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197" fontId="80" fillId="0" borderId="0" xfId="0" applyNumberFormat="1" applyFont="1" applyFill="1" applyAlignment="1">
      <alignment/>
    </xf>
    <xf numFmtId="0" fontId="80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left" indent="1"/>
    </xf>
    <xf numFmtId="9" fontId="81" fillId="34" borderId="10" xfId="57" applyFont="1" applyFill="1" applyBorder="1" applyAlignment="1">
      <alignment horizontal="center" vertical="center"/>
    </xf>
    <xf numFmtId="2" fontId="79" fillId="34" borderId="10" xfId="0" applyNumberFormat="1" applyFont="1" applyFill="1" applyBorder="1" applyAlignment="1">
      <alignment horizontal="center" vertical="center"/>
    </xf>
    <xf numFmtId="0" fontId="81" fillId="35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197" fontId="76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82" fillId="37" borderId="10" xfId="33" applyFont="1" applyFill="1" applyBorder="1" applyAlignment="1">
      <alignment horizontal="center"/>
      <protection/>
    </xf>
    <xf numFmtId="0" fontId="82" fillId="38" borderId="10" xfId="33" applyFont="1" applyFill="1" applyBorder="1" applyAlignment="1">
      <alignment horizontal="center"/>
      <protection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0" fontId="7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82" fillId="0" borderId="10" xfId="33" applyFont="1" applyFill="1" applyBorder="1">
      <alignment/>
      <protection/>
    </xf>
    <xf numFmtId="1" fontId="84" fillId="0" borderId="10" xfId="0" applyNumberFormat="1" applyFont="1" applyFill="1" applyBorder="1" applyAlignment="1">
      <alignment horizontal="center" vertical="center"/>
    </xf>
    <xf numFmtId="197" fontId="84" fillId="0" borderId="10" xfId="0" applyNumberFormat="1" applyFont="1" applyFill="1" applyBorder="1" applyAlignment="1">
      <alignment horizontal="center" vertical="center"/>
    </xf>
    <xf numFmtId="197" fontId="78" fillId="0" borderId="10" xfId="0" applyNumberFormat="1" applyFont="1" applyFill="1" applyBorder="1" applyAlignment="1">
      <alignment horizontal="center" vertical="center"/>
    </xf>
    <xf numFmtId="1" fontId="78" fillId="0" borderId="10" xfId="0" applyNumberFormat="1" applyFont="1" applyFill="1" applyBorder="1" applyAlignment="1">
      <alignment horizontal="center" vertical="center"/>
    </xf>
    <xf numFmtId="1" fontId="85" fillId="0" borderId="10" xfId="0" applyNumberFormat="1" applyFont="1" applyFill="1" applyBorder="1" applyAlignment="1">
      <alignment horizontal="center" vertical="center" wrapText="1"/>
    </xf>
    <xf numFmtId="197" fontId="86" fillId="0" borderId="10" xfId="0" applyNumberFormat="1" applyFont="1" applyFill="1" applyBorder="1" applyAlignment="1">
      <alignment horizontal="center" vertical="center"/>
    </xf>
    <xf numFmtId="0" fontId="87" fillId="39" borderId="10" xfId="33" applyFont="1" applyFill="1" applyBorder="1">
      <alignment/>
      <protection/>
    </xf>
    <xf numFmtId="1" fontId="88" fillId="39" borderId="10" xfId="0" applyNumberFormat="1" applyFont="1" applyFill="1" applyBorder="1" applyAlignment="1">
      <alignment horizontal="center" vertical="center"/>
    </xf>
    <xf numFmtId="197" fontId="88" fillId="39" borderId="10" xfId="0" applyNumberFormat="1" applyFont="1" applyFill="1" applyBorder="1" applyAlignment="1">
      <alignment horizontal="center" vertical="center"/>
    </xf>
    <xf numFmtId="197" fontId="89" fillId="39" borderId="10" xfId="0" applyNumberFormat="1" applyFont="1" applyFill="1" applyBorder="1" applyAlignment="1">
      <alignment horizontal="center" vertical="center"/>
    </xf>
    <xf numFmtId="1" fontId="89" fillId="39" borderId="10" xfId="0" applyNumberFormat="1" applyFont="1" applyFill="1" applyBorder="1" applyAlignment="1">
      <alignment horizontal="center" vertical="center"/>
    </xf>
    <xf numFmtId="1" fontId="90" fillId="39" borderId="10" xfId="0" applyNumberFormat="1" applyFont="1" applyFill="1" applyBorder="1" applyAlignment="1">
      <alignment horizontal="center" vertical="center" wrapText="1"/>
    </xf>
    <xf numFmtId="1" fontId="91" fillId="0" borderId="0" xfId="0" applyNumberFormat="1" applyFont="1" applyAlignment="1">
      <alignment/>
    </xf>
    <xf numFmtId="1" fontId="91" fillId="0" borderId="0" xfId="0" applyNumberFormat="1" applyFont="1" applyAlignment="1">
      <alignment/>
    </xf>
    <xf numFmtId="1" fontId="84" fillId="34" borderId="1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1" fontId="92" fillId="34" borderId="10" xfId="0" applyNumberFormat="1" applyFont="1" applyFill="1" applyBorder="1" applyAlignment="1">
      <alignment horizontal="center" vertical="center"/>
    </xf>
    <xf numFmtId="1" fontId="92" fillId="0" borderId="10" xfId="0" applyNumberFormat="1" applyFont="1" applyFill="1" applyBorder="1" applyAlignment="1">
      <alignment horizontal="center" vertical="center"/>
    </xf>
    <xf numFmtId="1" fontId="93" fillId="39" borderId="10" xfId="0" applyNumberFormat="1" applyFont="1" applyFill="1" applyBorder="1" applyAlignment="1">
      <alignment horizontal="center" vertical="center"/>
    </xf>
    <xf numFmtId="1" fontId="76" fillId="33" borderId="10" xfId="0" applyNumberFormat="1" applyFont="1" applyFill="1" applyBorder="1" applyAlignment="1">
      <alignment horizontal="center" vertical="center" wrapText="1"/>
    </xf>
    <xf numFmtId="9" fontId="81" fillId="0" borderId="0" xfId="57" applyFont="1" applyAlignment="1">
      <alignment/>
    </xf>
    <xf numFmtId="197" fontId="81" fillId="0" borderId="0" xfId="0" applyNumberFormat="1" applyFont="1" applyAlignment="1">
      <alignment/>
    </xf>
    <xf numFmtId="9" fontId="81" fillId="0" borderId="0" xfId="57" applyFont="1" applyAlignment="1">
      <alignment/>
    </xf>
    <xf numFmtId="197" fontId="81" fillId="0" borderId="0" xfId="0" applyNumberFormat="1" applyFont="1" applyAlignment="1">
      <alignment/>
    </xf>
    <xf numFmtId="9" fontId="81" fillId="33" borderId="10" xfId="57" applyFont="1" applyFill="1" applyBorder="1" applyAlignment="1">
      <alignment horizontal="center" vertical="center" wrapText="1"/>
    </xf>
    <xf numFmtId="197" fontId="81" fillId="33" borderId="10" xfId="0" applyNumberFormat="1" applyFont="1" applyFill="1" applyBorder="1" applyAlignment="1">
      <alignment horizontal="center" vertical="center" wrapText="1"/>
    </xf>
    <xf numFmtId="9" fontId="81" fillId="0" borderId="10" xfId="57" applyFont="1" applyFill="1" applyBorder="1" applyAlignment="1">
      <alignment horizontal="center" vertical="center"/>
    </xf>
    <xf numFmtId="9" fontId="94" fillId="39" borderId="10" xfId="57" applyFont="1" applyFill="1" applyBorder="1" applyAlignment="1">
      <alignment horizontal="center" vertical="center"/>
    </xf>
    <xf numFmtId="197" fontId="84" fillId="39" borderId="10" xfId="0" applyNumberFormat="1" applyFont="1" applyFill="1" applyBorder="1" applyAlignment="1">
      <alignment horizontal="center" vertical="center"/>
    </xf>
    <xf numFmtId="0" fontId="82" fillId="16" borderId="10" xfId="33" applyFont="1" applyFill="1" applyBorder="1">
      <alignment/>
      <protection/>
    </xf>
    <xf numFmtId="1" fontId="92" fillId="16" borderId="10" xfId="0" applyNumberFormat="1" applyFont="1" applyFill="1" applyBorder="1" applyAlignment="1">
      <alignment horizontal="center" vertical="center"/>
    </xf>
    <xf numFmtId="1" fontId="84" fillId="16" borderId="10" xfId="0" applyNumberFormat="1" applyFont="1" applyFill="1" applyBorder="1" applyAlignment="1">
      <alignment horizontal="center" vertical="center"/>
    </xf>
    <xf numFmtId="9" fontId="81" fillId="16" borderId="10" xfId="57" applyFont="1" applyFill="1" applyBorder="1" applyAlignment="1">
      <alignment horizontal="center" vertical="center"/>
    </xf>
    <xf numFmtId="197" fontId="84" fillId="16" borderId="10" xfId="0" applyNumberFormat="1" applyFont="1" applyFill="1" applyBorder="1" applyAlignment="1">
      <alignment horizontal="center" vertical="center"/>
    </xf>
    <xf numFmtId="197" fontId="86" fillId="16" borderId="10" xfId="0" applyNumberFormat="1" applyFont="1" applyFill="1" applyBorder="1" applyAlignment="1">
      <alignment horizontal="center" vertical="center"/>
    </xf>
    <xf numFmtId="197" fontId="78" fillId="16" borderId="10" xfId="0" applyNumberFormat="1" applyFont="1" applyFill="1" applyBorder="1" applyAlignment="1">
      <alignment horizontal="center" vertical="center"/>
    </xf>
    <xf numFmtId="1" fontId="78" fillId="16" borderId="10" xfId="0" applyNumberFormat="1" applyFont="1" applyFill="1" applyBorder="1" applyAlignment="1">
      <alignment horizontal="center" vertical="center"/>
    </xf>
    <xf numFmtId="1" fontId="85" fillId="16" borderId="10" xfId="0" applyNumberFormat="1" applyFont="1" applyFill="1" applyBorder="1" applyAlignment="1">
      <alignment horizontal="center" vertical="center" wrapText="1"/>
    </xf>
    <xf numFmtId="9" fontId="78" fillId="16" borderId="10" xfId="0" applyNumberFormat="1" applyFont="1" applyFill="1" applyBorder="1" applyAlignment="1">
      <alignment horizontal="center" vertical="center"/>
    </xf>
    <xf numFmtId="1" fontId="84" fillId="39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9" fontId="81" fillId="0" borderId="11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2" fontId="81" fillId="0" borderId="12" xfId="0" applyNumberFormat="1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 wrapText="1"/>
    </xf>
    <xf numFmtId="9" fontId="81" fillId="16" borderId="15" xfId="0" applyNumberFormat="1" applyFont="1" applyFill="1" applyBorder="1" applyAlignment="1">
      <alignment/>
    </xf>
    <xf numFmtId="0" fontId="81" fillId="10" borderId="16" xfId="0" applyFont="1" applyFill="1" applyBorder="1" applyAlignment="1">
      <alignment/>
    </xf>
    <xf numFmtId="2" fontId="81" fillId="4" borderId="16" xfId="0" applyNumberFormat="1" applyFont="1" applyFill="1" applyBorder="1" applyAlignment="1">
      <alignment/>
    </xf>
    <xf numFmtId="0" fontId="74" fillId="35" borderId="17" xfId="0" applyFont="1" applyFill="1" applyBorder="1" applyAlignment="1">
      <alignment/>
    </xf>
    <xf numFmtId="0" fontId="95" fillId="0" borderId="0" xfId="0" applyFont="1" applyAlignment="1">
      <alignment/>
    </xf>
    <xf numFmtId="9" fontId="81" fillId="0" borderId="0" xfId="0" applyNumberFormat="1" applyFont="1" applyAlignment="1">
      <alignment/>
    </xf>
    <xf numFmtId="2" fontId="81" fillId="0" borderId="0" xfId="0" applyNumberFormat="1" applyFont="1" applyAlignment="1">
      <alignment/>
    </xf>
    <xf numFmtId="0" fontId="96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2" fontId="81" fillId="33" borderId="10" xfId="0" applyNumberFormat="1" applyFont="1" applyFill="1" applyBorder="1" applyAlignment="1">
      <alignment horizontal="center" vertical="center" wrapText="1"/>
    </xf>
    <xf numFmtId="0" fontId="78" fillId="40" borderId="10" xfId="0" applyFont="1" applyFill="1" applyBorder="1" applyAlignment="1">
      <alignment horizontal="center" vertical="center" wrapText="1"/>
    </xf>
    <xf numFmtId="1" fontId="96" fillId="36" borderId="10" xfId="0" applyNumberFormat="1" applyFont="1" applyFill="1" applyBorder="1" applyAlignment="1">
      <alignment horizontal="center" vertical="center" wrapText="1"/>
    </xf>
    <xf numFmtId="9" fontId="79" fillId="34" borderId="10" xfId="57" applyFont="1" applyFill="1" applyBorder="1" applyAlignment="1">
      <alignment horizontal="center" vertical="center"/>
    </xf>
    <xf numFmtId="197" fontId="81" fillId="34" borderId="10" xfId="0" applyNumberFormat="1" applyFont="1" applyFill="1" applyBorder="1" applyAlignment="1">
      <alignment horizontal="center" vertical="center"/>
    </xf>
    <xf numFmtId="197" fontId="96" fillId="34" borderId="10" xfId="0" applyNumberFormat="1" applyFont="1" applyFill="1" applyBorder="1" applyAlignment="1">
      <alignment horizontal="center" vertical="center"/>
    </xf>
    <xf numFmtId="1" fontId="81" fillId="34" borderId="10" xfId="0" applyNumberFormat="1" applyFont="1" applyFill="1" applyBorder="1" applyAlignment="1">
      <alignment horizontal="center" vertical="center"/>
    </xf>
    <xf numFmtId="197" fontId="97" fillId="34" borderId="10" xfId="0" applyNumberFormat="1" applyFont="1" applyFill="1" applyBorder="1" applyAlignment="1">
      <alignment horizontal="center" vertical="center"/>
    </xf>
    <xf numFmtId="1" fontId="98" fillId="36" borderId="10" xfId="0" applyNumberFormat="1" applyFont="1" applyFill="1" applyBorder="1" applyAlignment="1">
      <alignment horizontal="center" vertical="center"/>
    </xf>
    <xf numFmtId="197" fontId="79" fillId="16" borderId="10" xfId="0" applyNumberFormat="1" applyFont="1" applyFill="1" applyBorder="1" applyAlignment="1">
      <alignment horizontal="center" vertical="center"/>
    </xf>
    <xf numFmtId="9" fontId="79" fillId="16" borderId="10" xfId="57" applyFont="1" applyFill="1" applyBorder="1" applyAlignment="1">
      <alignment horizontal="center" vertical="center"/>
    </xf>
    <xf numFmtId="197" fontId="92" fillId="16" borderId="10" xfId="0" applyNumberFormat="1" applyFont="1" applyFill="1" applyBorder="1" applyAlignment="1">
      <alignment horizontal="center" vertical="center"/>
    </xf>
    <xf numFmtId="197" fontId="97" fillId="16" borderId="10" xfId="0" applyNumberFormat="1" applyFont="1" applyFill="1" applyBorder="1" applyAlignment="1">
      <alignment horizontal="center" vertical="center"/>
    </xf>
    <xf numFmtId="1" fontId="98" fillId="16" borderId="10" xfId="0" applyNumberFormat="1" applyFont="1" applyFill="1" applyBorder="1" applyAlignment="1">
      <alignment horizontal="center" vertical="center"/>
    </xf>
    <xf numFmtId="197" fontId="79" fillId="0" borderId="10" xfId="0" applyNumberFormat="1" applyFont="1" applyFill="1" applyBorder="1" applyAlignment="1">
      <alignment horizontal="center" vertical="center"/>
    </xf>
    <xf numFmtId="9" fontId="79" fillId="0" borderId="10" xfId="57" applyFont="1" applyFill="1" applyBorder="1" applyAlignment="1">
      <alignment horizontal="center" vertical="center"/>
    </xf>
    <xf numFmtId="197" fontId="92" fillId="0" borderId="10" xfId="0" applyNumberFormat="1" applyFont="1" applyFill="1" applyBorder="1" applyAlignment="1">
      <alignment horizontal="center" vertical="center"/>
    </xf>
    <xf numFmtId="197" fontId="97" fillId="0" borderId="10" xfId="0" applyNumberFormat="1" applyFont="1" applyFill="1" applyBorder="1" applyAlignment="1">
      <alignment horizontal="center" vertical="center"/>
    </xf>
    <xf numFmtId="1" fontId="98" fillId="0" borderId="10" xfId="0" applyNumberFormat="1" applyFont="1" applyFill="1" applyBorder="1" applyAlignment="1">
      <alignment horizontal="center" vertical="center"/>
    </xf>
    <xf numFmtId="197" fontId="79" fillId="39" borderId="10" xfId="0" applyNumberFormat="1" applyFont="1" applyFill="1" applyBorder="1" applyAlignment="1">
      <alignment horizontal="center" vertical="center"/>
    </xf>
    <xf numFmtId="9" fontId="79" fillId="39" borderId="10" xfId="57" applyFont="1" applyFill="1" applyBorder="1" applyAlignment="1">
      <alignment horizontal="center" vertical="center"/>
    </xf>
    <xf numFmtId="9" fontId="78" fillId="39" borderId="10" xfId="0" applyNumberFormat="1" applyFont="1" applyFill="1" applyBorder="1" applyAlignment="1">
      <alignment horizontal="center" vertical="center"/>
    </xf>
    <xf numFmtId="197" fontId="78" fillId="39" borderId="10" xfId="0" applyNumberFormat="1" applyFont="1" applyFill="1" applyBorder="1" applyAlignment="1">
      <alignment horizontal="center" vertical="center"/>
    </xf>
    <xf numFmtId="197" fontId="92" fillId="39" borderId="10" xfId="0" applyNumberFormat="1" applyFont="1" applyFill="1" applyBorder="1" applyAlignment="1">
      <alignment horizontal="center" vertical="center"/>
    </xf>
    <xf numFmtId="197" fontId="97" fillId="39" borderId="10" xfId="0" applyNumberFormat="1" applyFont="1" applyFill="1" applyBorder="1" applyAlignment="1">
      <alignment horizontal="center" vertical="center"/>
    </xf>
    <xf numFmtId="1" fontId="98" fillId="39" borderId="10" xfId="0" applyNumberFormat="1" applyFont="1" applyFill="1" applyBorder="1" applyAlignment="1">
      <alignment horizontal="center" vertical="center"/>
    </xf>
    <xf numFmtId="0" fontId="82" fillId="4" borderId="10" xfId="33" applyFont="1" applyFill="1" applyBorder="1">
      <alignment/>
      <protection/>
    </xf>
    <xf numFmtId="1" fontId="92" fillId="4" borderId="10" xfId="0" applyNumberFormat="1" applyFont="1" applyFill="1" applyBorder="1" applyAlignment="1">
      <alignment horizontal="center" vertical="center"/>
    </xf>
    <xf numFmtId="1" fontId="84" fillId="4" borderId="10" xfId="0" applyNumberFormat="1" applyFont="1" applyFill="1" applyBorder="1" applyAlignment="1">
      <alignment horizontal="center" vertical="center"/>
    </xf>
    <xf numFmtId="9" fontId="81" fillId="4" borderId="10" xfId="57" applyFont="1" applyFill="1" applyBorder="1" applyAlignment="1">
      <alignment horizontal="center" vertical="center"/>
    </xf>
    <xf numFmtId="197" fontId="84" fillId="4" borderId="10" xfId="0" applyNumberFormat="1" applyFont="1" applyFill="1" applyBorder="1" applyAlignment="1">
      <alignment horizontal="center" vertical="center"/>
    </xf>
    <xf numFmtId="197" fontId="86" fillId="4" borderId="10" xfId="0" applyNumberFormat="1" applyFont="1" applyFill="1" applyBorder="1" applyAlignment="1">
      <alignment horizontal="center" vertical="center"/>
    </xf>
    <xf numFmtId="197" fontId="78" fillId="4" borderId="10" xfId="0" applyNumberFormat="1" applyFont="1" applyFill="1" applyBorder="1" applyAlignment="1">
      <alignment horizontal="center" vertical="center"/>
    </xf>
    <xf numFmtId="1" fontId="78" fillId="4" borderId="10" xfId="0" applyNumberFormat="1" applyFont="1" applyFill="1" applyBorder="1" applyAlignment="1">
      <alignment horizontal="center" vertical="center"/>
    </xf>
    <xf numFmtId="197" fontId="79" fillId="4" borderId="10" xfId="0" applyNumberFormat="1" applyFont="1" applyFill="1" applyBorder="1" applyAlignment="1">
      <alignment horizontal="center" vertical="center"/>
    </xf>
    <xf numFmtId="9" fontId="79" fillId="4" borderId="10" xfId="57" applyFont="1" applyFill="1" applyBorder="1" applyAlignment="1">
      <alignment horizontal="center" vertical="center"/>
    </xf>
    <xf numFmtId="9" fontId="78" fillId="4" borderId="10" xfId="0" applyNumberFormat="1" applyFont="1" applyFill="1" applyBorder="1" applyAlignment="1">
      <alignment horizontal="center" vertical="center"/>
    </xf>
    <xf numFmtId="197" fontId="92" fillId="4" borderId="10" xfId="0" applyNumberFormat="1" applyFont="1" applyFill="1" applyBorder="1" applyAlignment="1">
      <alignment horizontal="center" vertical="center"/>
    </xf>
    <xf numFmtId="197" fontId="97" fillId="4" borderId="10" xfId="0" applyNumberFormat="1" applyFont="1" applyFill="1" applyBorder="1" applyAlignment="1">
      <alignment horizontal="center" vertical="center"/>
    </xf>
    <xf numFmtId="1" fontId="98" fillId="4" borderId="10" xfId="0" applyNumberFormat="1" applyFont="1" applyFill="1" applyBorder="1" applyAlignment="1">
      <alignment horizontal="center" vertical="center"/>
    </xf>
    <xf numFmtId="1" fontId="85" fillId="4" borderId="10" xfId="0" applyNumberFormat="1" applyFont="1" applyFill="1" applyBorder="1" applyAlignment="1">
      <alignment horizontal="center" vertical="center" wrapText="1"/>
    </xf>
    <xf numFmtId="9" fontId="99" fillId="0" borderId="10" xfId="0" applyNumberFormat="1" applyFont="1" applyFill="1" applyBorder="1" applyAlignment="1">
      <alignment horizontal="center" vertical="center"/>
    </xf>
    <xf numFmtId="197" fontId="100" fillId="39" borderId="10" xfId="0" applyNumberFormat="1" applyFont="1" applyFill="1" applyBorder="1" applyAlignment="1">
      <alignment horizontal="center" vertical="center"/>
    </xf>
    <xf numFmtId="9" fontId="100" fillId="39" borderId="10" xfId="57" applyFont="1" applyFill="1" applyBorder="1" applyAlignment="1">
      <alignment horizontal="center" vertical="center"/>
    </xf>
    <xf numFmtId="9" fontId="89" fillId="39" borderId="10" xfId="0" applyNumberFormat="1" applyFont="1" applyFill="1" applyBorder="1" applyAlignment="1">
      <alignment horizontal="center" vertical="center"/>
    </xf>
    <xf numFmtId="197" fontId="93" fillId="39" borderId="10" xfId="0" applyNumberFormat="1" applyFont="1" applyFill="1" applyBorder="1" applyAlignment="1">
      <alignment horizontal="center" vertical="center"/>
    </xf>
    <xf numFmtId="197" fontId="101" fillId="39" borderId="10" xfId="0" applyNumberFormat="1" applyFont="1" applyFill="1" applyBorder="1" applyAlignment="1">
      <alignment horizontal="center" vertical="center"/>
    </xf>
    <xf numFmtId="1" fontId="90" fillId="39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7" fillId="0" borderId="18" xfId="0" applyFont="1" applyBorder="1" applyAlignment="1">
      <alignment horizontal="center" wrapText="1"/>
    </xf>
    <xf numFmtId="0" fontId="97" fillId="0" borderId="19" xfId="0" applyFont="1" applyBorder="1" applyAlignment="1">
      <alignment horizontal="center" wrapText="1"/>
    </xf>
    <xf numFmtId="0" fontId="97" fillId="0" borderId="20" xfId="0" applyFont="1" applyBorder="1" applyAlignment="1">
      <alignment horizontal="center" wrapText="1"/>
    </xf>
    <xf numFmtId="0" fontId="81" fillId="0" borderId="18" xfId="0" applyFont="1" applyBorder="1" applyAlignment="1">
      <alignment horizontal="center" wrapText="1"/>
    </xf>
    <xf numFmtId="0" fontId="81" fillId="0" borderId="19" xfId="0" applyFont="1" applyBorder="1" applyAlignment="1">
      <alignment horizontal="center" wrapText="1"/>
    </xf>
    <xf numFmtId="0" fontId="81" fillId="0" borderId="20" xfId="0" applyFont="1" applyBorder="1" applyAlignment="1">
      <alignment horizontal="center" wrapText="1"/>
    </xf>
    <xf numFmtId="0" fontId="74" fillId="41" borderId="0" xfId="0" applyFont="1" applyFill="1" applyAlignment="1">
      <alignment horizontal="center"/>
    </xf>
  </cellXfs>
  <cellStyles count="50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 2" xfId="33"/>
    <cellStyle name="Акценат1" xfId="34"/>
    <cellStyle name="Акценат2" xfId="35"/>
    <cellStyle name="Акценат3" xfId="36"/>
    <cellStyle name="Акценат4" xfId="37"/>
    <cellStyle name="Акценат5" xfId="38"/>
    <cellStyle name="Акценат6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Followed Hyperlink" xfId="48"/>
    <cellStyle name="Лоше" xfId="49"/>
    <cellStyle name="Наслов" xfId="50"/>
    <cellStyle name="Наслов 1" xfId="51"/>
    <cellStyle name="Наслов 2" xfId="52"/>
    <cellStyle name="Наслов 3" xfId="53"/>
    <cellStyle name="Наслов 4" xfId="54"/>
    <cellStyle name="Неутрално" xfId="55"/>
    <cellStyle name="Повезана ћелија" xfId="56"/>
    <cellStyle name="Percent" xfId="57"/>
    <cellStyle name="Текст објашњења" xfId="58"/>
    <cellStyle name="Текст упозорења" xfId="59"/>
    <cellStyle name="Ћелија за проверу" xfId="60"/>
    <cellStyle name="Укупно" xfId="61"/>
    <cellStyle name="Унос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="55" zoomScaleNormal="55" zoomScalePageLayoutView="0" workbookViewId="0" topLeftCell="A1">
      <selection activeCell="I2" sqref="I2"/>
    </sheetView>
  </sheetViews>
  <sheetFormatPr defaultColWidth="9.140625" defaultRowHeight="12.75"/>
  <cols>
    <col min="1" max="1" width="5.421875" style="14" customWidth="1"/>
    <col min="2" max="2" width="16.00390625" style="17" customWidth="1"/>
    <col min="3" max="3" width="82.00390625" style="1" bestFit="1" customWidth="1"/>
    <col min="4" max="4" width="17.7109375" style="11" customWidth="1"/>
    <col min="5" max="5" width="16.7109375" style="59" customWidth="1"/>
    <col min="6" max="6" width="14.140625" style="68" bestFit="1" customWidth="1"/>
    <col min="7" max="7" width="14.140625" style="69" bestFit="1" customWidth="1"/>
    <col min="8" max="8" width="14.7109375" style="69" bestFit="1" customWidth="1"/>
    <col min="9" max="9" width="15.140625" style="11" customWidth="1"/>
    <col min="10" max="10" width="12.57421875" style="37" customWidth="1"/>
    <col min="11" max="11" width="12.8515625" style="43" customWidth="1"/>
    <col min="12" max="12" width="16.140625" style="11" customWidth="1"/>
    <col min="13" max="13" width="19.421875" style="11" hidden="1" customWidth="1"/>
    <col min="14" max="14" width="25.140625" style="11" bestFit="1" customWidth="1"/>
    <col min="15" max="15" width="24.7109375" style="11" customWidth="1"/>
    <col min="16" max="16" width="14.8515625" style="87" customWidth="1"/>
    <col min="17" max="17" width="15.28125" style="98" customWidth="1"/>
    <col min="18" max="18" width="13.8515625" style="87" customWidth="1"/>
    <col min="19" max="19" width="13.8515625" style="99" customWidth="1"/>
    <col min="20" max="20" width="11.8515625" style="11" customWidth="1"/>
    <col min="21" max="21" width="10.7109375" style="11" customWidth="1"/>
    <col min="22" max="22" width="12.00390625" style="11" customWidth="1"/>
    <col min="23" max="23" width="10.8515625" style="11" bestFit="1" customWidth="1"/>
    <col min="24" max="24" width="16.140625" style="11" customWidth="1"/>
    <col min="25" max="25" width="16.28125" style="11" customWidth="1"/>
    <col min="26" max="26" width="18.140625" style="1" customWidth="1"/>
    <col min="27" max="27" width="9.140625" style="3" customWidth="1"/>
    <col min="28" max="28" width="9.140625" style="20" customWidth="1"/>
    <col min="29" max="16384" width="9.140625" style="3" customWidth="1"/>
  </cols>
  <sheetData>
    <row r="1" spans="3:24" ht="58.5" customHeight="1" thickBot="1">
      <c r="C1" s="4"/>
      <c r="D1" s="9"/>
      <c r="E1" s="58"/>
      <c r="F1" s="66"/>
      <c r="G1" s="67"/>
      <c r="H1" s="67"/>
      <c r="I1" s="9"/>
      <c r="J1" s="36"/>
      <c r="K1" s="42"/>
      <c r="L1" s="9"/>
      <c r="M1" s="9"/>
      <c r="N1" s="9"/>
      <c r="O1" s="9"/>
      <c r="P1" s="86"/>
      <c r="Q1" s="153" t="s">
        <v>25</v>
      </c>
      <c r="R1" s="154"/>
      <c r="S1" s="154"/>
      <c r="T1" s="155"/>
      <c r="V1" s="156" t="s">
        <v>30</v>
      </c>
      <c r="W1" s="157"/>
      <c r="X1" s="158"/>
    </row>
    <row r="2" spans="3:26" ht="68.25" customHeight="1" thickBot="1">
      <c r="C2" s="25" t="s">
        <v>67</v>
      </c>
      <c r="D2" s="10" t="s">
        <v>68</v>
      </c>
      <c r="N2" s="9"/>
      <c r="O2" s="9"/>
      <c r="Q2" s="88" t="s">
        <v>26</v>
      </c>
      <c r="R2" s="89" t="s">
        <v>27</v>
      </c>
      <c r="S2" s="90" t="s">
        <v>28</v>
      </c>
      <c r="T2" s="91" t="s">
        <v>29</v>
      </c>
      <c r="V2" s="156" t="s">
        <v>31</v>
      </c>
      <c r="W2" s="157"/>
      <c r="X2" s="158"/>
      <c r="Z2" s="6" t="s">
        <v>24</v>
      </c>
    </row>
    <row r="3" spans="3:26" ht="85.5" customHeight="1" thickBot="1">
      <c r="C3" s="150" t="s">
        <v>59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92"/>
      <c r="Q3" s="93"/>
      <c r="R3" s="94"/>
      <c r="S3" s="95"/>
      <c r="T3" s="96"/>
      <c r="V3" s="159"/>
      <c r="W3" s="159"/>
      <c r="X3" s="159"/>
      <c r="Z3" s="30">
        <v>100771</v>
      </c>
    </row>
    <row r="4" spans="15:16" ht="30">
      <c r="O4" s="97"/>
      <c r="P4" s="86"/>
    </row>
    <row r="5" spans="1:26" ht="92.25" customHeight="1">
      <c r="A5" s="15"/>
      <c r="B5" s="18" t="s">
        <v>3</v>
      </c>
      <c r="C5" s="31" t="s">
        <v>64</v>
      </c>
      <c r="D5" s="61" t="s">
        <v>5</v>
      </c>
      <c r="E5" s="65" t="s">
        <v>6</v>
      </c>
      <c r="F5" s="70" t="s">
        <v>32</v>
      </c>
      <c r="G5" s="71" t="s">
        <v>33</v>
      </c>
      <c r="H5" s="71" t="s">
        <v>65</v>
      </c>
      <c r="I5" s="12" t="s">
        <v>7</v>
      </c>
      <c r="J5" s="12" t="s">
        <v>8</v>
      </c>
      <c r="K5" s="44" t="s">
        <v>9</v>
      </c>
      <c r="L5" s="12" t="s">
        <v>10</v>
      </c>
      <c r="M5" s="40" t="s">
        <v>58</v>
      </c>
      <c r="N5" s="12" t="s">
        <v>11</v>
      </c>
      <c r="O5" s="100" t="s">
        <v>12</v>
      </c>
      <c r="P5" s="101" t="s">
        <v>13</v>
      </c>
      <c r="Q5" s="101" t="s">
        <v>14</v>
      </c>
      <c r="R5" s="101" t="s">
        <v>15</v>
      </c>
      <c r="S5" s="102" t="s">
        <v>16</v>
      </c>
      <c r="T5" s="103" t="s">
        <v>17</v>
      </c>
      <c r="U5" s="103" t="s">
        <v>18</v>
      </c>
      <c r="V5" s="103" t="s">
        <v>19</v>
      </c>
      <c r="W5" s="103" t="s">
        <v>20</v>
      </c>
      <c r="X5" s="103" t="s">
        <v>21</v>
      </c>
      <c r="Y5" s="104" t="s">
        <v>22</v>
      </c>
      <c r="Z5" s="29" t="s">
        <v>23</v>
      </c>
    </row>
    <row r="6" spans="1:28" s="5" customFormat="1" ht="39.75" customHeight="1">
      <c r="A6" s="16"/>
      <c r="B6" s="19" t="s">
        <v>0</v>
      </c>
      <c r="C6" s="39" t="s">
        <v>4</v>
      </c>
      <c r="D6" s="62">
        <v>5</v>
      </c>
      <c r="E6" s="60">
        <v>10</v>
      </c>
      <c r="F6" s="26">
        <v>1</v>
      </c>
      <c r="G6" s="26">
        <v>1</v>
      </c>
      <c r="H6" s="26">
        <v>1</v>
      </c>
      <c r="I6" s="13">
        <v>10</v>
      </c>
      <c r="J6" s="38">
        <v>10</v>
      </c>
      <c r="K6" s="13">
        <v>10</v>
      </c>
      <c r="L6" s="13">
        <v>5</v>
      </c>
      <c r="M6" s="13">
        <v>5</v>
      </c>
      <c r="N6" s="27">
        <v>50</v>
      </c>
      <c r="O6" s="105">
        <f aca="true" t="shared" si="0" ref="O6:O28">N6/$N$6</f>
        <v>1</v>
      </c>
      <c r="P6" s="26">
        <v>1</v>
      </c>
      <c r="Q6" s="106">
        <v>25</v>
      </c>
      <c r="R6" s="107">
        <v>25</v>
      </c>
      <c r="S6" s="108">
        <v>50</v>
      </c>
      <c r="T6" s="109">
        <v>10</v>
      </c>
      <c r="U6" s="109">
        <v>10</v>
      </c>
      <c r="V6" s="109">
        <v>10</v>
      </c>
      <c r="W6" s="109">
        <v>20</v>
      </c>
      <c r="X6" s="109">
        <f>Q6+R6</f>
        <v>50</v>
      </c>
      <c r="Y6" s="110">
        <f aca="true" t="shared" si="1" ref="Y6:Y28">X6+W6+V6+U6+T6</f>
        <v>100</v>
      </c>
      <c r="Z6" s="41"/>
      <c r="AB6" s="21"/>
    </row>
    <row r="7" spans="1:29" s="7" customFormat="1" ht="46.5">
      <c r="A7" s="28" t="s">
        <v>66</v>
      </c>
      <c r="B7" s="35">
        <v>1</v>
      </c>
      <c r="C7" s="75" t="s">
        <v>35</v>
      </c>
      <c r="D7" s="76">
        <v>5</v>
      </c>
      <c r="E7" s="77">
        <v>10</v>
      </c>
      <c r="F7" s="78">
        <v>0.9</v>
      </c>
      <c r="G7" s="78">
        <v>1</v>
      </c>
      <c r="H7" s="78">
        <v>0.75</v>
      </c>
      <c r="I7" s="79">
        <f aca="true" t="shared" si="2" ref="I7:I28">(H7+G7+F7)*10/3</f>
        <v>8.833333333333334</v>
      </c>
      <c r="J7" s="80">
        <v>8.3</v>
      </c>
      <c r="K7" s="81">
        <v>9</v>
      </c>
      <c r="L7" s="77">
        <v>3</v>
      </c>
      <c r="M7" s="82"/>
      <c r="N7" s="111">
        <f aca="true" t="shared" si="3" ref="N7:N28">L7+K7+J7+I7+D7+E7</f>
        <v>44.13333333333333</v>
      </c>
      <c r="O7" s="112">
        <f t="shared" si="0"/>
        <v>0.8826666666666667</v>
      </c>
      <c r="P7" s="84">
        <v>1</v>
      </c>
      <c r="Q7" s="81">
        <f aca="true" t="shared" si="4" ref="Q7:Q28">P7*25</f>
        <v>25</v>
      </c>
      <c r="R7" s="81">
        <f aca="true" t="shared" si="5" ref="R7:R15">1.25*(J7+K7)</f>
        <v>21.625</v>
      </c>
      <c r="S7" s="113">
        <f aca="true" t="shared" si="6" ref="S7:S28">Q7+R7</f>
        <v>46.625</v>
      </c>
      <c r="T7" s="114">
        <f aca="true" t="shared" si="7" ref="T7:T28">D7+L7+M7</f>
        <v>8</v>
      </c>
      <c r="U7" s="114">
        <f aca="true" t="shared" si="8" ref="U7:U28">E7</f>
        <v>10</v>
      </c>
      <c r="V7" s="114">
        <f aca="true" t="shared" si="9" ref="V7:V28">I7</f>
        <v>8.833333333333334</v>
      </c>
      <c r="W7" s="114">
        <f aca="true" t="shared" si="10" ref="W7:W28">J7+K7</f>
        <v>17.3</v>
      </c>
      <c r="X7" s="114">
        <f aca="true" t="shared" si="11" ref="X7:X28">R7+Q7</f>
        <v>46.625</v>
      </c>
      <c r="Y7" s="115">
        <f t="shared" si="1"/>
        <v>90.75833333333333</v>
      </c>
      <c r="Z7" s="83">
        <v>10</v>
      </c>
      <c r="AB7" s="23"/>
      <c r="AC7" s="32"/>
    </row>
    <row r="8" spans="1:29" s="7" customFormat="1" ht="46.5">
      <c r="A8" s="28">
        <v>2</v>
      </c>
      <c r="B8" s="35">
        <v>2</v>
      </c>
      <c r="C8" s="75" t="s">
        <v>36</v>
      </c>
      <c r="D8" s="76">
        <v>5</v>
      </c>
      <c r="E8" s="77">
        <v>10</v>
      </c>
      <c r="F8" s="78">
        <v>0.6</v>
      </c>
      <c r="G8" s="78">
        <v>0.6</v>
      </c>
      <c r="H8" s="78">
        <v>0.5</v>
      </c>
      <c r="I8" s="79">
        <f t="shared" si="2"/>
        <v>5.666666666666667</v>
      </c>
      <c r="J8" s="80">
        <v>8.2</v>
      </c>
      <c r="K8" s="81">
        <v>10</v>
      </c>
      <c r="L8" s="77">
        <v>5</v>
      </c>
      <c r="M8" s="82"/>
      <c r="N8" s="111">
        <f t="shared" si="3"/>
        <v>43.86666666666667</v>
      </c>
      <c r="O8" s="112">
        <f t="shared" si="0"/>
        <v>0.8773333333333333</v>
      </c>
      <c r="P8" s="84">
        <v>0.63</v>
      </c>
      <c r="Q8" s="81">
        <f t="shared" si="4"/>
        <v>15.75</v>
      </c>
      <c r="R8" s="81">
        <f t="shared" si="5"/>
        <v>22.75</v>
      </c>
      <c r="S8" s="113">
        <f t="shared" si="6"/>
        <v>38.5</v>
      </c>
      <c r="T8" s="114">
        <f t="shared" si="7"/>
        <v>10</v>
      </c>
      <c r="U8" s="114">
        <f t="shared" si="8"/>
        <v>10</v>
      </c>
      <c r="V8" s="114">
        <f t="shared" si="9"/>
        <v>5.666666666666667</v>
      </c>
      <c r="W8" s="114">
        <f t="shared" si="10"/>
        <v>18.2</v>
      </c>
      <c r="X8" s="114">
        <f t="shared" si="11"/>
        <v>38.5</v>
      </c>
      <c r="Y8" s="115">
        <f t="shared" si="1"/>
        <v>82.36666666666667</v>
      </c>
      <c r="Z8" s="83">
        <v>9</v>
      </c>
      <c r="AB8" s="22"/>
      <c r="AC8" s="32"/>
    </row>
    <row r="9" spans="1:29" s="7" customFormat="1" ht="46.5">
      <c r="A9" s="28">
        <v>29</v>
      </c>
      <c r="B9" s="34">
        <v>26</v>
      </c>
      <c r="C9" s="45" t="s">
        <v>34</v>
      </c>
      <c r="D9" s="63">
        <v>5</v>
      </c>
      <c r="E9" s="46">
        <v>9</v>
      </c>
      <c r="F9" s="72">
        <v>0.8</v>
      </c>
      <c r="G9" s="72">
        <v>0.75</v>
      </c>
      <c r="H9" s="72">
        <v>1</v>
      </c>
      <c r="I9" s="47">
        <f t="shared" si="2"/>
        <v>8.5</v>
      </c>
      <c r="J9" s="51">
        <v>8.4</v>
      </c>
      <c r="K9" s="48">
        <v>8.8</v>
      </c>
      <c r="L9" s="46"/>
      <c r="M9" s="49"/>
      <c r="N9" s="116">
        <f t="shared" si="3"/>
        <v>39.7</v>
      </c>
      <c r="O9" s="117">
        <f t="shared" si="0"/>
        <v>0.794</v>
      </c>
      <c r="P9" s="143">
        <v>0.83</v>
      </c>
      <c r="Q9" s="48">
        <f t="shared" si="4"/>
        <v>20.75</v>
      </c>
      <c r="R9" s="48">
        <f t="shared" si="5"/>
        <v>21.500000000000004</v>
      </c>
      <c r="S9" s="118">
        <f t="shared" si="6"/>
        <v>42.25</v>
      </c>
      <c r="T9" s="119">
        <f t="shared" si="7"/>
        <v>5</v>
      </c>
      <c r="U9" s="119">
        <f t="shared" si="8"/>
        <v>9</v>
      </c>
      <c r="V9" s="119">
        <f t="shared" si="9"/>
        <v>8.5</v>
      </c>
      <c r="W9" s="119">
        <f t="shared" si="10"/>
        <v>17.200000000000003</v>
      </c>
      <c r="X9" s="119">
        <f t="shared" si="11"/>
        <v>42.25</v>
      </c>
      <c r="Y9" s="120">
        <f t="shared" si="1"/>
        <v>81.95</v>
      </c>
      <c r="Z9" s="50">
        <v>9</v>
      </c>
      <c r="AA9" s="3"/>
      <c r="AB9" s="20"/>
      <c r="AC9" s="3"/>
    </row>
    <row r="10" spans="1:29" s="7" customFormat="1" ht="46.5">
      <c r="A10" s="28">
        <v>3</v>
      </c>
      <c r="B10" s="35">
        <v>3</v>
      </c>
      <c r="C10" s="75" t="s">
        <v>37</v>
      </c>
      <c r="D10" s="76">
        <v>5</v>
      </c>
      <c r="E10" s="77">
        <v>10</v>
      </c>
      <c r="F10" s="78">
        <v>0.8</v>
      </c>
      <c r="G10" s="78">
        <v>0.95</v>
      </c>
      <c r="H10" s="78">
        <v>0.85</v>
      </c>
      <c r="I10" s="79">
        <f t="shared" si="2"/>
        <v>8.666666666666666</v>
      </c>
      <c r="J10" s="80">
        <v>8</v>
      </c>
      <c r="K10" s="81">
        <v>10</v>
      </c>
      <c r="L10" s="77">
        <v>1</v>
      </c>
      <c r="M10" s="82"/>
      <c r="N10" s="111">
        <f t="shared" si="3"/>
        <v>42.666666666666664</v>
      </c>
      <c r="O10" s="112">
        <f t="shared" si="0"/>
        <v>0.8533333333333333</v>
      </c>
      <c r="P10" s="84">
        <v>0.65</v>
      </c>
      <c r="Q10" s="81">
        <f t="shared" si="4"/>
        <v>16.25</v>
      </c>
      <c r="R10" s="81">
        <f t="shared" si="5"/>
        <v>22.5</v>
      </c>
      <c r="S10" s="113">
        <f t="shared" si="6"/>
        <v>38.75</v>
      </c>
      <c r="T10" s="114">
        <f t="shared" si="7"/>
        <v>6</v>
      </c>
      <c r="U10" s="114">
        <f t="shared" si="8"/>
        <v>10</v>
      </c>
      <c r="V10" s="114">
        <f t="shared" si="9"/>
        <v>8.666666666666666</v>
      </c>
      <c r="W10" s="114">
        <f t="shared" si="10"/>
        <v>18</v>
      </c>
      <c r="X10" s="114">
        <f t="shared" si="11"/>
        <v>38.75</v>
      </c>
      <c r="Y10" s="115">
        <f t="shared" si="1"/>
        <v>81.41666666666667</v>
      </c>
      <c r="Z10" s="83">
        <v>9</v>
      </c>
      <c r="AB10" s="23"/>
      <c r="AC10" s="32"/>
    </row>
    <row r="11" spans="1:29" s="7" customFormat="1" ht="46.5">
      <c r="A11" s="28">
        <v>15</v>
      </c>
      <c r="B11" s="35">
        <v>15</v>
      </c>
      <c r="C11" s="75" t="s">
        <v>48</v>
      </c>
      <c r="D11" s="76">
        <v>5</v>
      </c>
      <c r="E11" s="77">
        <v>9</v>
      </c>
      <c r="F11" s="78">
        <v>1</v>
      </c>
      <c r="G11" s="78">
        <v>0.55</v>
      </c>
      <c r="H11" s="78">
        <v>0.5</v>
      </c>
      <c r="I11" s="79">
        <f t="shared" si="2"/>
        <v>6.833333333333333</v>
      </c>
      <c r="J11" s="80">
        <v>9.3</v>
      </c>
      <c r="K11" s="81">
        <v>8</v>
      </c>
      <c r="L11" s="77">
        <v>1</v>
      </c>
      <c r="M11" s="82"/>
      <c r="N11" s="111">
        <f t="shared" si="3"/>
        <v>39.13333333333333</v>
      </c>
      <c r="O11" s="112">
        <f t="shared" si="0"/>
        <v>0.7826666666666666</v>
      </c>
      <c r="P11" s="84">
        <v>0.8</v>
      </c>
      <c r="Q11" s="81">
        <f t="shared" si="4"/>
        <v>20</v>
      </c>
      <c r="R11" s="81">
        <f t="shared" si="5"/>
        <v>21.625</v>
      </c>
      <c r="S11" s="113">
        <f t="shared" si="6"/>
        <v>41.625</v>
      </c>
      <c r="T11" s="114">
        <f t="shared" si="7"/>
        <v>6</v>
      </c>
      <c r="U11" s="114">
        <f t="shared" si="8"/>
        <v>9</v>
      </c>
      <c r="V11" s="114">
        <f t="shared" si="9"/>
        <v>6.833333333333333</v>
      </c>
      <c r="W11" s="114">
        <f t="shared" si="10"/>
        <v>17.3</v>
      </c>
      <c r="X11" s="114">
        <f t="shared" si="11"/>
        <v>41.625</v>
      </c>
      <c r="Y11" s="115">
        <f t="shared" si="1"/>
        <v>80.75833333333333</v>
      </c>
      <c r="Z11" s="83">
        <v>9</v>
      </c>
      <c r="AB11" s="23"/>
      <c r="AC11" s="32"/>
    </row>
    <row r="12" spans="1:29" s="7" customFormat="1" ht="46.5">
      <c r="A12" s="28">
        <v>9</v>
      </c>
      <c r="B12" s="35">
        <v>9</v>
      </c>
      <c r="C12" s="75" t="s">
        <v>42</v>
      </c>
      <c r="D12" s="76">
        <v>5</v>
      </c>
      <c r="E12" s="77">
        <v>10</v>
      </c>
      <c r="F12" s="78">
        <v>1</v>
      </c>
      <c r="G12" s="78">
        <v>1</v>
      </c>
      <c r="H12" s="78">
        <v>0.5</v>
      </c>
      <c r="I12" s="79">
        <f t="shared" si="2"/>
        <v>8.333333333333334</v>
      </c>
      <c r="J12" s="79">
        <v>9</v>
      </c>
      <c r="K12" s="81">
        <v>9</v>
      </c>
      <c r="L12" s="77">
        <v>3</v>
      </c>
      <c r="M12" s="82"/>
      <c r="N12" s="111">
        <f t="shared" si="3"/>
        <v>44.333333333333336</v>
      </c>
      <c r="O12" s="112">
        <f t="shared" si="0"/>
        <v>0.8866666666666667</v>
      </c>
      <c r="P12" s="84">
        <v>0.5</v>
      </c>
      <c r="Q12" s="81">
        <f t="shared" si="4"/>
        <v>12.5</v>
      </c>
      <c r="R12" s="81">
        <f t="shared" si="5"/>
        <v>22.5</v>
      </c>
      <c r="S12" s="113">
        <f t="shared" si="6"/>
        <v>35</v>
      </c>
      <c r="T12" s="114">
        <f t="shared" si="7"/>
        <v>8</v>
      </c>
      <c r="U12" s="114">
        <f t="shared" si="8"/>
        <v>10</v>
      </c>
      <c r="V12" s="114">
        <f t="shared" si="9"/>
        <v>8.333333333333334</v>
      </c>
      <c r="W12" s="114">
        <f t="shared" si="10"/>
        <v>18</v>
      </c>
      <c r="X12" s="114">
        <f t="shared" si="11"/>
        <v>35</v>
      </c>
      <c r="Y12" s="115">
        <f t="shared" si="1"/>
        <v>79.33333333333334</v>
      </c>
      <c r="Z12" s="83">
        <v>8</v>
      </c>
      <c r="AB12" s="23"/>
      <c r="AC12" s="32"/>
    </row>
    <row r="13" spans="1:29" s="7" customFormat="1" ht="46.5">
      <c r="A13" s="28">
        <v>7</v>
      </c>
      <c r="B13" s="35">
        <v>7</v>
      </c>
      <c r="C13" s="75" t="s">
        <v>40</v>
      </c>
      <c r="D13" s="76">
        <v>5</v>
      </c>
      <c r="E13" s="77">
        <v>10</v>
      </c>
      <c r="F13" s="78">
        <v>1</v>
      </c>
      <c r="G13" s="78">
        <v>1</v>
      </c>
      <c r="H13" s="78">
        <v>0.6</v>
      </c>
      <c r="I13" s="79">
        <f t="shared" si="2"/>
        <v>8.666666666666666</v>
      </c>
      <c r="J13" s="79">
        <v>8</v>
      </c>
      <c r="K13" s="81">
        <v>9.7</v>
      </c>
      <c r="L13" s="77">
        <v>2</v>
      </c>
      <c r="M13" s="82"/>
      <c r="N13" s="111">
        <f t="shared" si="3"/>
        <v>43.36666666666667</v>
      </c>
      <c r="O13" s="112">
        <f t="shared" si="0"/>
        <v>0.8673333333333333</v>
      </c>
      <c r="P13" s="84">
        <v>0.5</v>
      </c>
      <c r="Q13" s="81">
        <f t="shared" si="4"/>
        <v>12.5</v>
      </c>
      <c r="R13" s="81">
        <f t="shared" si="5"/>
        <v>22.125</v>
      </c>
      <c r="S13" s="113">
        <f t="shared" si="6"/>
        <v>34.625</v>
      </c>
      <c r="T13" s="114">
        <f t="shared" si="7"/>
        <v>7</v>
      </c>
      <c r="U13" s="114">
        <f t="shared" si="8"/>
        <v>10</v>
      </c>
      <c r="V13" s="114">
        <f t="shared" si="9"/>
        <v>8.666666666666666</v>
      </c>
      <c r="W13" s="114">
        <f t="shared" si="10"/>
        <v>17.7</v>
      </c>
      <c r="X13" s="114">
        <f t="shared" si="11"/>
        <v>34.625</v>
      </c>
      <c r="Y13" s="115">
        <f t="shared" si="1"/>
        <v>77.99166666666667</v>
      </c>
      <c r="Z13" s="83">
        <v>8</v>
      </c>
      <c r="AB13" s="23"/>
      <c r="AC13" s="32"/>
    </row>
    <row r="14" spans="1:29" s="8" customFormat="1" ht="46.5">
      <c r="A14" s="28">
        <v>13</v>
      </c>
      <c r="B14" s="35">
        <v>13</v>
      </c>
      <c r="C14" s="75" t="s">
        <v>46</v>
      </c>
      <c r="D14" s="76">
        <v>5</v>
      </c>
      <c r="E14" s="77">
        <v>10</v>
      </c>
      <c r="F14" s="78">
        <v>0.95</v>
      </c>
      <c r="G14" s="78">
        <v>0.75</v>
      </c>
      <c r="H14" s="78">
        <v>0.5</v>
      </c>
      <c r="I14" s="79">
        <f t="shared" si="2"/>
        <v>7.333333333333333</v>
      </c>
      <c r="J14" s="80">
        <v>8</v>
      </c>
      <c r="K14" s="81">
        <v>8.2</v>
      </c>
      <c r="L14" s="77"/>
      <c r="M14" s="82"/>
      <c r="N14" s="111">
        <f t="shared" si="3"/>
        <v>38.53333333333333</v>
      </c>
      <c r="O14" s="112">
        <f t="shared" si="0"/>
        <v>0.7706666666666666</v>
      </c>
      <c r="P14" s="84">
        <v>0.73</v>
      </c>
      <c r="Q14" s="81">
        <f t="shared" si="4"/>
        <v>18.25</v>
      </c>
      <c r="R14" s="81">
        <f t="shared" si="5"/>
        <v>20.25</v>
      </c>
      <c r="S14" s="113">
        <f t="shared" si="6"/>
        <v>38.5</v>
      </c>
      <c r="T14" s="114">
        <f t="shared" si="7"/>
        <v>5</v>
      </c>
      <c r="U14" s="114">
        <f t="shared" si="8"/>
        <v>10</v>
      </c>
      <c r="V14" s="114">
        <f t="shared" si="9"/>
        <v>7.333333333333333</v>
      </c>
      <c r="W14" s="114">
        <f t="shared" si="10"/>
        <v>16.2</v>
      </c>
      <c r="X14" s="114">
        <f t="shared" si="11"/>
        <v>38.5</v>
      </c>
      <c r="Y14" s="115">
        <f t="shared" si="1"/>
        <v>77.03333333333333</v>
      </c>
      <c r="Z14" s="83">
        <v>8</v>
      </c>
      <c r="AA14" s="7"/>
      <c r="AB14" s="22"/>
      <c r="AC14" s="32"/>
    </row>
    <row r="15" spans="1:29" s="7" customFormat="1" ht="46.5">
      <c r="A15" s="28">
        <v>6</v>
      </c>
      <c r="B15" s="35">
        <v>6</v>
      </c>
      <c r="C15" s="75" t="s">
        <v>1</v>
      </c>
      <c r="D15" s="76">
        <v>5</v>
      </c>
      <c r="E15" s="77">
        <v>10</v>
      </c>
      <c r="F15" s="78">
        <v>1</v>
      </c>
      <c r="G15" s="78">
        <v>0.5</v>
      </c>
      <c r="H15" s="78">
        <v>0.5</v>
      </c>
      <c r="I15" s="79">
        <f t="shared" si="2"/>
        <v>6.666666666666667</v>
      </c>
      <c r="J15" s="79">
        <v>8</v>
      </c>
      <c r="K15" s="81">
        <v>9</v>
      </c>
      <c r="L15" s="77">
        <v>2</v>
      </c>
      <c r="M15" s="82"/>
      <c r="N15" s="111">
        <f t="shared" si="3"/>
        <v>40.66666666666667</v>
      </c>
      <c r="O15" s="112">
        <f t="shared" si="0"/>
        <v>0.8133333333333335</v>
      </c>
      <c r="P15" s="84">
        <v>0.6</v>
      </c>
      <c r="Q15" s="81">
        <f t="shared" si="4"/>
        <v>15</v>
      </c>
      <c r="R15" s="81">
        <f t="shared" si="5"/>
        <v>21.25</v>
      </c>
      <c r="S15" s="113">
        <f t="shared" si="6"/>
        <v>36.25</v>
      </c>
      <c r="T15" s="114">
        <f t="shared" si="7"/>
        <v>7</v>
      </c>
      <c r="U15" s="114">
        <f t="shared" si="8"/>
        <v>10</v>
      </c>
      <c r="V15" s="114">
        <f t="shared" si="9"/>
        <v>6.666666666666667</v>
      </c>
      <c r="W15" s="114">
        <f t="shared" si="10"/>
        <v>17</v>
      </c>
      <c r="X15" s="114">
        <f t="shared" si="11"/>
        <v>36.25</v>
      </c>
      <c r="Y15" s="115">
        <f t="shared" si="1"/>
        <v>76.91666666666666</v>
      </c>
      <c r="Z15" s="83">
        <v>8</v>
      </c>
      <c r="AB15" s="22"/>
      <c r="AC15" s="32"/>
    </row>
    <row r="16" spans="1:29" s="7" customFormat="1" ht="46.5">
      <c r="A16" s="28">
        <v>27</v>
      </c>
      <c r="B16" s="35">
        <v>61</v>
      </c>
      <c r="C16" s="75" t="s">
        <v>61</v>
      </c>
      <c r="D16" s="76">
        <v>5</v>
      </c>
      <c r="E16" s="77">
        <v>7</v>
      </c>
      <c r="F16" s="78">
        <v>1</v>
      </c>
      <c r="G16" s="78">
        <v>0.8</v>
      </c>
      <c r="H16" s="78">
        <v>0.6</v>
      </c>
      <c r="I16" s="79">
        <f t="shared" si="2"/>
        <v>8</v>
      </c>
      <c r="J16" s="79">
        <v>5.3</v>
      </c>
      <c r="K16" s="81">
        <v>7</v>
      </c>
      <c r="L16" s="77"/>
      <c r="M16" s="82"/>
      <c r="N16" s="111">
        <f t="shared" si="3"/>
        <v>32.3</v>
      </c>
      <c r="O16" s="112">
        <f t="shared" si="0"/>
        <v>0.6459999999999999</v>
      </c>
      <c r="P16" s="84">
        <v>0.67</v>
      </c>
      <c r="Q16" s="81">
        <f t="shared" si="4"/>
        <v>16.75</v>
      </c>
      <c r="R16" s="81">
        <v>25</v>
      </c>
      <c r="S16" s="113">
        <f t="shared" si="6"/>
        <v>41.75</v>
      </c>
      <c r="T16" s="114">
        <f t="shared" si="7"/>
        <v>5</v>
      </c>
      <c r="U16" s="114">
        <f t="shared" si="8"/>
        <v>7</v>
      </c>
      <c r="V16" s="114">
        <f t="shared" si="9"/>
        <v>8</v>
      </c>
      <c r="W16" s="114">
        <f t="shared" si="10"/>
        <v>12.3</v>
      </c>
      <c r="X16" s="114">
        <f t="shared" si="11"/>
        <v>41.75</v>
      </c>
      <c r="Y16" s="115">
        <f t="shared" si="1"/>
        <v>74.05</v>
      </c>
      <c r="Z16" s="83">
        <v>8</v>
      </c>
      <c r="AB16" s="22"/>
      <c r="AC16" s="32"/>
    </row>
    <row r="17" spans="1:29" s="7" customFormat="1" ht="46.5">
      <c r="A17" s="28">
        <v>5</v>
      </c>
      <c r="B17" s="35">
        <v>5</v>
      </c>
      <c r="C17" s="75" t="s">
        <v>39</v>
      </c>
      <c r="D17" s="76">
        <v>5</v>
      </c>
      <c r="E17" s="77">
        <v>10</v>
      </c>
      <c r="F17" s="78">
        <v>0.5</v>
      </c>
      <c r="G17" s="78">
        <v>0.7</v>
      </c>
      <c r="H17" s="78">
        <v>0.75</v>
      </c>
      <c r="I17" s="79">
        <f t="shared" si="2"/>
        <v>6.5</v>
      </c>
      <c r="J17" s="80">
        <v>6.8</v>
      </c>
      <c r="K17" s="81">
        <v>7</v>
      </c>
      <c r="L17" s="77"/>
      <c r="M17" s="82"/>
      <c r="N17" s="111">
        <f t="shared" si="3"/>
        <v>35.3</v>
      </c>
      <c r="O17" s="112">
        <f t="shared" si="0"/>
        <v>0.706</v>
      </c>
      <c r="P17" s="84">
        <v>0.82</v>
      </c>
      <c r="Q17" s="81">
        <f t="shared" si="4"/>
        <v>20.5</v>
      </c>
      <c r="R17" s="81">
        <v>18</v>
      </c>
      <c r="S17" s="113">
        <f t="shared" si="6"/>
        <v>38.5</v>
      </c>
      <c r="T17" s="114">
        <f t="shared" si="7"/>
        <v>5</v>
      </c>
      <c r="U17" s="114">
        <f t="shared" si="8"/>
        <v>10</v>
      </c>
      <c r="V17" s="114">
        <f t="shared" si="9"/>
        <v>6.5</v>
      </c>
      <c r="W17" s="114">
        <f t="shared" si="10"/>
        <v>13.8</v>
      </c>
      <c r="X17" s="114">
        <f t="shared" si="11"/>
        <v>38.5</v>
      </c>
      <c r="Y17" s="115">
        <f t="shared" si="1"/>
        <v>73.8</v>
      </c>
      <c r="Z17" s="83">
        <v>8</v>
      </c>
      <c r="AB17" s="23"/>
      <c r="AC17" s="32"/>
    </row>
    <row r="18" spans="1:29" s="7" customFormat="1" ht="46.5">
      <c r="A18" s="28">
        <v>10</v>
      </c>
      <c r="B18" s="35">
        <v>10</v>
      </c>
      <c r="C18" s="75" t="s">
        <v>43</v>
      </c>
      <c r="D18" s="76">
        <v>5</v>
      </c>
      <c r="E18" s="77">
        <v>10</v>
      </c>
      <c r="F18" s="78">
        <v>0.65</v>
      </c>
      <c r="G18" s="78">
        <v>0.75</v>
      </c>
      <c r="H18" s="78">
        <v>0.95</v>
      </c>
      <c r="I18" s="79">
        <f t="shared" si="2"/>
        <v>7.833333333333333</v>
      </c>
      <c r="J18" s="80">
        <v>6</v>
      </c>
      <c r="K18" s="81">
        <v>8</v>
      </c>
      <c r="L18" s="77">
        <v>1</v>
      </c>
      <c r="M18" s="82"/>
      <c r="N18" s="111">
        <f t="shared" si="3"/>
        <v>37.83333333333333</v>
      </c>
      <c r="O18" s="112">
        <f t="shared" si="0"/>
        <v>0.7566666666666666</v>
      </c>
      <c r="P18" s="84">
        <v>0.63</v>
      </c>
      <c r="Q18" s="81">
        <f t="shared" si="4"/>
        <v>15.75</v>
      </c>
      <c r="R18" s="81">
        <v>20</v>
      </c>
      <c r="S18" s="113">
        <f t="shared" si="6"/>
        <v>35.75</v>
      </c>
      <c r="T18" s="114">
        <f t="shared" si="7"/>
        <v>6</v>
      </c>
      <c r="U18" s="114">
        <f t="shared" si="8"/>
        <v>10</v>
      </c>
      <c r="V18" s="114">
        <f t="shared" si="9"/>
        <v>7.833333333333333</v>
      </c>
      <c r="W18" s="114">
        <f t="shared" si="10"/>
        <v>14</v>
      </c>
      <c r="X18" s="114">
        <f t="shared" si="11"/>
        <v>35.75</v>
      </c>
      <c r="Y18" s="115">
        <f t="shared" si="1"/>
        <v>73.58333333333334</v>
      </c>
      <c r="Z18" s="83">
        <v>8</v>
      </c>
      <c r="AB18" s="23"/>
      <c r="AC18" s="32"/>
    </row>
    <row r="19" spans="1:29" s="7" customFormat="1" ht="46.5">
      <c r="A19" s="28">
        <v>22</v>
      </c>
      <c r="B19" s="35">
        <v>26</v>
      </c>
      <c r="C19" s="75" t="s">
        <v>55</v>
      </c>
      <c r="D19" s="76">
        <v>3</v>
      </c>
      <c r="E19" s="77">
        <v>10</v>
      </c>
      <c r="F19" s="78">
        <v>0.95</v>
      </c>
      <c r="G19" s="78">
        <v>0.7</v>
      </c>
      <c r="H19" s="78">
        <v>0.85</v>
      </c>
      <c r="I19" s="79">
        <f t="shared" si="2"/>
        <v>8.333333333333334</v>
      </c>
      <c r="J19" s="80">
        <v>6.8</v>
      </c>
      <c r="K19" s="81">
        <v>8</v>
      </c>
      <c r="L19" s="77"/>
      <c r="M19" s="82"/>
      <c r="N19" s="111">
        <f t="shared" si="3"/>
        <v>36.13333333333333</v>
      </c>
      <c r="O19" s="112">
        <f t="shared" si="0"/>
        <v>0.7226666666666667</v>
      </c>
      <c r="P19" s="84">
        <v>0.77</v>
      </c>
      <c r="Q19" s="81">
        <f t="shared" si="4"/>
        <v>19.25</v>
      </c>
      <c r="R19" s="81">
        <v>18</v>
      </c>
      <c r="S19" s="113">
        <f t="shared" si="6"/>
        <v>37.25</v>
      </c>
      <c r="T19" s="114">
        <f t="shared" si="7"/>
        <v>3</v>
      </c>
      <c r="U19" s="114">
        <f t="shared" si="8"/>
        <v>10</v>
      </c>
      <c r="V19" s="114">
        <f t="shared" si="9"/>
        <v>8.333333333333334</v>
      </c>
      <c r="W19" s="114">
        <f t="shared" si="10"/>
        <v>14.8</v>
      </c>
      <c r="X19" s="114">
        <f t="shared" si="11"/>
        <v>37.25</v>
      </c>
      <c r="Y19" s="115">
        <f t="shared" si="1"/>
        <v>73.38333333333333</v>
      </c>
      <c r="Z19" s="83">
        <v>8</v>
      </c>
      <c r="AA19" s="3"/>
      <c r="AB19" s="20"/>
      <c r="AC19" s="3"/>
    </row>
    <row r="20" spans="1:29" s="7" customFormat="1" ht="46.5">
      <c r="A20" s="28">
        <v>26</v>
      </c>
      <c r="B20" s="35">
        <v>60</v>
      </c>
      <c r="C20" s="75" t="s">
        <v>60</v>
      </c>
      <c r="D20" s="76">
        <v>5</v>
      </c>
      <c r="E20" s="77">
        <v>7</v>
      </c>
      <c r="F20" s="78">
        <v>0.9</v>
      </c>
      <c r="G20" s="78">
        <v>1</v>
      </c>
      <c r="H20" s="78">
        <v>1</v>
      </c>
      <c r="I20" s="79">
        <f t="shared" si="2"/>
        <v>9.666666666666666</v>
      </c>
      <c r="J20" s="80">
        <v>8</v>
      </c>
      <c r="K20" s="81">
        <v>8</v>
      </c>
      <c r="L20" s="77">
        <v>1</v>
      </c>
      <c r="M20" s="82"/>
      <c r="N20" s="111">
        <f t="shared" si="3"/>
        <v>38.666666666666664</v>
      </c>
      <c r="O20" s="112">
        <f t="shared" si="0"/>
        <v>0.7733333333333333</v>
      </c>
      <c r="P20" s="84">
        <v>0.5</v>
      </c>
      <c r="Q20" s="81">
        <f t="shared" si="4"/>
        <v>12.5</v>
      </c>
      <c r="R20" s="81">
        <f>1.25*(J20+K20)</f>
        <v>20</v>
      </c>
      <c r="S20" s="113">
        <f t="shared" si="6"/>
        <v>32.5</v>
      </c>
      <c r="T20" s="114">
        <f t="shared" si="7"/>
        <v>6</v>
      </c>
      <c r="U20" s="114">
        <f t="shared" si="8"/>
        <v>7</v>
      </c>
      <c r="V20" s="114">
        <f t="shared" si="9"/>
        <v>9.666666666666666</v>
      </c>
      <c r="W20" s="114">
        <f t="shared" si="10"/>
        <v>16</v>
      </c>
      <c r="X20" s="114">
        <f t="shared" si="11"/>
        <v>32.5</v>
      </c>
      <c r="Y20" s="115">
        <f t="shared" si="1"/>
        <v>71.16666666666666</v>
      </c>
      <c r="Z20" s="83">
        <v>8</v>
      </c>
      <c r="AA20" s="8"/>
      <c r="AB20" s="24"/>
      <c r="AC20" s="2"/>
    </row>
    <row r="21" spans="1:29" s="7" customFormat="1" ht="46.5">
      <c r="A21" s="28">
        <v>4</v>
      </c>
      <c r="B21" s="35">
        <v>4</v>
      </c>
      <c r="C21" s="128" t="s">
        <v>38</v>
      </c>
      <c r="D21" s="129">
        <v>5</v>
      </c>
      <c r="E21" s="130">
        <v>7</v>
      </c>
      <c r="F21" s="131">
        <v>0.5</v>
      </c>
      <c r="G21" s="131">
        <v>0.7</v>
      </c>
      <c r="H21" s="131">
        <v>0.7</v>
      </c>
      <c r="I21" s="132">
        <f t="shared" si="2"/>
        <v>6.333333333333333</v>
      </c>
      <c r="J21" s="133">
        <v>5.2</v>
      </c>
      <c r="K21" s="134">
        <v>9</v>
      </c>
      <c r="L21" s="130"/>
      <c r="M21" s="135"/>
      <c r="N21" s="136">
        <f t="shared" si="3"/>
        <v>32.53333333333333</v>
      </c>
      <c r="O21" s="137">
        <f t="shared" si="0"/>
        <v>0.6506666666666666</v>
      </c>
      <c r="P21" s="138">
        <v>0.82</v>
      </c>
      <c r="Q21" s="134">
        <f t="shared" si="4"/>
        <v>20.5</v>
      </c>
      <c r="R21" s="134">
        <v>15</v>
      </c>
      <c r="S21" s="139">
        <f t="shared" si="6"/>
        <v>35.5</v>
      </c>
      <c r="T21" s="140">
        <f t="shared" si="7"/>
        <v>5</v>
      </c>
      <c r="U21" s="140">
        <f t="shared" si="8"/>
        <v>7</v>
      </c>
      <c r="V21" s="140">
        <f t="shared" si="9"/>
        <v>6.333333333333333</v>
      </c>
      <c r="W21" s="140">
        <f t="shared" si="10"/>
        <v>14.2</v>
      </c>
      <c r="X21" s="140">
        <f t="shared" si="11"/>
        <v>35.5</v>
      </c>
      <c r="Y21" s="141">
        <f t="shared" si="1"/>
        <v>68.03333333333333</v>
      </c>
      <c r="Z21" s="142">
        <v>7</v>
      </c>
      <c r="AB21" s="22"/>
      <c r="AC21" s="32"/>
    </row>
    <row r="22" spans="1:29" s="7" customFormat="1" ht="46.5">
      <c r="A22" s="28">
        <v>20</v>
      </c>
      <c r="B22" s="35">
        <v>23</v>
      </c>
      <c r="C22" s="75" t="s">
        <v>53</v>
      </c>
      <c r="D22" s="76">
        <v>5</v>
      </c>
      <c r="E22" s="77">
        <v>8</v>
      </c>
      <c r="F22" s="78">
        <v>0.95</v>
      </c>
      <c r="G22" s="78">
        <v>0.95</v>
      </c>
      <c r="H22" s="78">
        <v>0.5</v>
      </c>
      <c r="I22" s="79">
        <f t="shared" si="2"/>
        <v>8</v>
      </c>
      <c r="J22" s="79">
        <v>5.4</v>
      </c>
      <c r="K22" s="81">
        <v>7.1</v>
      </c>
      <c r="L22" s="77"/>
      <c r="M22" s="82"/>
      <c r="N22" s="111">
        <f t="shared" si="3"/>
        <v>33.5</v>
      </c>
      <c r="O22" s="112">
        <f t="shared" si="0"/>
        <v>0.67</v>
      </c>
      <c r="P22" s="84">
        <v>0.53</v>
      </c>
      <c r="Q22" s="81">
        <f t="shared" si="4"/>
        <v>13.25</v>
      </c>
      <c r="R22" s="81">
        <v>20</v>
      </c>
      <c r="S22" s="113">
        <f t="shared" si="6"/>
        <v>33.25</v>
      </c>
      <c r="T22" s="114">
        <f t="shared" si="7"/>
        <v>5</v>
      </c>
      <c r="U22" s="114">
        <f t="shared" si="8"/>
        <v>8</v>
      </c>
      <c r="V22" s="114">
        <f t="shared" si="9"/>
        <v>8</v>
      </c>
      <c r="W22" s="114">
        <f t="shared" si="10"/>
        <v>12.5</v>
      </c>
      <c r="X22" s="114">
        <f t="shared" si="11"/>
        <v>33.25</v>
      </c>
      <c r="Y22" s="115">
        <f t="shared" si="1"/>
        <v>66.75</v>
      </c>
      <c r="Z22" s="83">
        <v>7</v>
      </c>
      <c r="AA22" s="3"/>
      <c r="AB22" s="20"/>
      <c r="AC22" s="3"/>
    </row>
    <row r="23" spans="1:29" s="8" customFormat="1" ht="46.5">
      <c r="A23" s="28">
        <v>25</v>
      </c>
      <c r="B23" s="34">
        <v>33</v>
      </c>
      <c r="C23" s="45" t="s">
        <v>2</v>
      </c>
      <c r="D23" s="63">
        <v>5</v>
      </c>
      <c r="E23" s="46">
        <v>8</v>
      </c>
      <c r="F23" s="72">
        <v>0.75</v>
      </c>
      <c r="G23" s="72">
        <v>0.85</v>
      </c>
      <c r="H23" s="72">
        <v>0.95</v>
      </c>
      <c r="I23" s="47">
        <f t="shared" si="2"/>
        <v>8.5</v>
      </c>
      <c r="J23" s="47">
        <v>6.7</v>
      </c>
      <c r="K23" s="48">
        <v>8</v>
      </c>
      <c r="L23" s="46"/>
      <c r="M23" s="49"/>
      <c r="N23" s="116">
        <f t="shared" si="3"/>
        <v>36.2</v>
      </c>
      <c r="O23" s="117">
        <f t="shared" si="0"/>
        <v>0.7240000000000001</v>
      </c>
      <c r="P23" s="143">
        <v>0.57</v>
      </c>
      <c r="Q23" s="48">
        <f t="shared" si="4"/>
        <v>14.249999999999998</v>
      </c>
      <c r="R23" s="48">
        <v>12</v>
      </c>
      <c r="S23" s="118">
        <f t="shared" si="6"/>
        <v>26.25</v>
      </c>
      <c r="T23" s="119">
        <f t="shared" si="7"/>
        <v>5</v>
      </c>
      <c r="U23" s="119">
        <f t="shared" si="8"/>
        <v>8</v>
      </c>
      <c r="V23" s="119">
        <f t="shared" si="9"/>
        <v>8.5</v>
      </c>
      <c r="W23" s="119">
        <f t="shared" si="10"/>
        <v>14.7</v>
      </c>
      <c r="X23" s="119">
        <f t="shared" si="11"/>
        <v>26.25</v>
      </c>
      <c r="Y23" s="120">
        <f t="shared" si="1"/>
        <v>62.45</v>
      </c>
      <c r="Z23" s="50">
        <v>7</v>
      </c>
      <c r="AA23" s="7"/>
      <c r="AB23" s="23"/>
      <c r="AC23" s="32"/>
    </row>
    <row r="24" spans="1:29" s="7" customFormat="1" ht="46.5">
      <c r="A24" s="28">
        <v>21</v>
      </c>
      <c r="B24" s="35">
        <v>24</v>
      </c>
      <c r="C24" s="52" t="s">
        <v>54</v>
      </c>
      <c r="D24" s="64">
        <v>4</v>
      </c>
      <c r="E24" s="53">
        <v>5</v>
      </c>
      <c r="F24" s="73">
        <v>0.85</v>
      </c>
      <c r="G24" s="73">
        <v>0.4</v>
      </c>
      <c r="H24" s="73">
        <v>0.5</v>
      </c>
      <c r="I24" s="54">
        <f t="shared" si="2"/>
        <v>5.833333333333333</v>
      </c>
      <c r="J24" s="54">
        <v>7.4</v>
      </c>
      <c r="K24" s="55">
        <v>6.5</v>
      </c>
      <c r="L24" s="53">
        <v>2</v>
      </c>
      <c r="M24" s="56"/>
      <c r="N24" s="144">
        <f t="shared" si="3"/>
        <v>30.733333333333334</v>
      </c>
      <c r="O24" s="145">
        <f t="shared" si="0"/>
        <v>0.6146666666666667</v>
      </c>
      <c r="P24" s="146">
        <v>0.13</v>
      </c>
      <c r="Q24" s="55">
        <f t="shared" si="4"/>
        <v>3.25</v>
      </c>
      <c r="R24" s="55"/>
      <c r="S24" s="147">
        <f t="shared" si="6"/>
        <v>3.25</v>
      </c>
      <c r="T24" s="148">
        <f t="shared" si="7"/>
        <v>6</v>
      </c>
      <c r="U24" s="148">
        <f t="shared" si="8"/>
        <v>5</v>
      </c>
      <c r="V24" s="148">
        <f t="shared" si="9"/>
        <v>5.833333333333333</v>
      </c>
      <c r="W24" s="148">
        <f t="shared" si="10"/>
        <v>13.9</v>
      </c>
      <c r="X24" s="148">
        <f t="shared" si="11"/>
        <v>3.25</v>
      </c>
      <c r="Y24" s="149">
        <f t="shared" si="1"/>
        <v>33.983333333333334</v>
      </c>
      <c r="Z24" s="57"/>
      <c r="AB24" s="22"/>
      <c r="AC24" s="8"/>
    </row>
    <row r="25" spans="1:29" s="7" customFormat="1" ht="46.5">
      <c r="A25" s="28">
        <v>23</v>
      </c>
      <c r="B25" s="35">
        <v>27</v>
      </c>
      <c r="C25" s="52" t="s">
        <v>56</v>
      </c>
      <c r="D25" s="64">
        <v>5</v>
      </c>
      <c r="E25" s="53">
        <v>10</v>
      </c>
      <c r="F25" s="73">
        <v>0.85</v>
      </c>
      <c r="G25" s="73">
        <v>0.6</v>
      </c>
      <c r="H25" s="73">
        <v>0.5</v>
      </c>
      <c r="I25" s="54">
        <f t="shared" si="2"/>
        <v>6.5</v>
      </c>
      <c r="J25" s="54">
        <v>6.6</v>
      </c>
      <c r="K25" s="55">
        <v>5</v>
      </c>
      <c r="L25" s="53"/>
      <c r="M25" s="56"/>
      <c r="N25" s="144">
        <f t="shared" si="3"/>
        <v>33.1</v>
      </c>
      <c r="O25" s="145">
        <f t="shared" si="0"/>
        <v>0.662</v>
      </c>
      <c r="P25" s="146"/>
      <c r="Q25" s="55">
        <f t="shared" si="4"/>
        <v>0</v>
      </c>
      <c r="R25" s="55"/>
      <c r="S25" s="147">
        <f t="shared" si="6"/>
        <v>0</v>
      </c>
      <c r="T25" s="148">
        <f t="shared" si="7"/>
        <v>5</v>
      </c>
      <c r="U25" s="148">
        <f t="shared" si="8"/>
        <v>10</v>
      </c>
      <c r="V25" s="148">
        <f t="shared" si="9"/>
        <v>6.5</v>
      </c>
      <c r="W25" s="148">
        <f t="shared" si="10"/>
        <v>11.6</v>
      </c>
      <c r="X25" s="148">
        <f t="shared" si="11"/>
        <v>0</v>
      </c>
      <c r="Y25" s="149">
        <f t="shared" si="1"/>
        <v>33.1</v>
      </c>
      <c r="Z25" s="57"/>
      <c r="AA25" s="3"/>
      <c r="AB25" s="20"/>
      <c r="AC25" s="3"/>
    </row>
    <row r="26" spans="1:28" s="7" customFormat="1" ht="46.5">
      <c r="A26" s="28">
        <v>12</v>
      </c>
      <c r="B26" s="35">
        <v>12</v>
      </c>
      <c r="C26" s="52" t="s">
        <v>45</v>
      </c>
      <c r="D26" s="64">
        <v>5</v>
      </c>
      <c r="E26" s="53">
        <v>7</v>
      </c>
      <c r="F26" s="73">
        <v>0.95</v>
      </c>
      <c r="G26" s="73">
        <v>0.85</v>
      </c>
      <c r="H26" s="73">
        <v>0.6</v>
      </c>
      <c r="I26" s="54">
        <f t="shared" si="2"/>
        <v>8</v>
      </c>
      <c r="J26" s="54">
        <v>5.1</v>
      </c>
      <c r="K26" s="55">
        <v>7.3</v>
      </c>
      <c r="L26" s="53"/>
      <c r="M26" s="56"/>
      <c r="N26" s="144">
        <f t="shared" si="3"/>
        <v>32.4</v>
      </c>
      <c r="O26" s="145">
        <f t="shared" si="0"/>
        <v>0.648</v>
      </c>
      <c r="P26" s="146"/>
      <c r="Q26" s="55">
        <f t="shared" si="4"/>
        <v>0</v>
      </c>
      <c r="R26" s="55"/>
      <c r="S26" s="147">
        <f t="shared" si="6"/>
        <v>0</v>
      </c>
      <c r="T26" s="148">
        <f t="shared" si="7"/>
        <v>5</v>
      </c>
      <c r="U26" s="148">
        <f t="shared" si="8"/>
        <v>7</v>
      </c>
      <c r="V26" s="148">
        <f t="shared" si="9"/>
        <v>8</v>
      </c>
      <c r="W26" s="148">
        <f t="shared" si="10"/>
        <v>12.399999999999999</v>
      </c>
      <c r="X26" s="148">
        <f t="shared" si="11"/>
        <v>0</v>
      </c>
      <c r="Y26" s="149">
        <f t="shared" si="1"/>
        <v>32.4</v>
      </c>
      <c r="Z26" s="57"/>
      <c r="AB26" s="22"/>
    </row>
    <row r="27" spans="1:29" s="7" customFormat="1" ht="46.5">
      <c r="A27" s="28">
        <v>11</v>
      </c>
      <c r="B27" s="35">
        <v>11</v>
      </c>
      <c r="C27" s="52" t="s">
        <v>44</v>
      </c>
      <c r="D27" s="64">
        <v>4</v>
      </c>
      <c r="E27" s="53">
        <v>7</v>
      </c>
      <c r="F27" s="73">
        <v>0.75</v>
      </c>
      <c r="G27" s="73">
        <v>0.6</v>
      </c>
      <c r="H27" s="73">
        <v>0.8</v>
      </c>
      <c r="I27" s="54">
        <f t="shared" si="2"/>
        <v>7.166666666666667</v>
      </c>
      <c r="J27" s="54">
        <v>6.8</v>
      </c>
      <c r="K27" s="55">
        <v>6.9</v>
      </c>
      <c r="L27" s="53"/>
      <c r="M27" s="56"/>
      <c r="N27" s="144">
        <f t="shared" si="3"/>
        <v>31.866666666666667</v>
      </c>
      <c r="O27" s="145">
        <f t="shared" si="0"/>
        <v>0.6373333333333333</v>
      </c>
      <c r="P27" s="146"/>
      <c r="Q27" s="55">
        <f t="shared" si="4"/>
        <v>0</v>
      </c>
      <c r="R27" s="55"/>
      <c r="S27" s="147">
        <f t="shared" si="6"/>
        <v>0</v>
      </c>
      <c r="T27" s="148">
        <f t="shared" si="7"/>
        <v>4</v>
      </c>
      <c r="U27" s="148">
        <f t="shared" si="8"/>
        <v>7</v>
      </c>
      <c r="V27" s="148">
        <f t="shared" si="9"/>
        <v>7.166666666666667</v>
      </c>
      <c r="W27" s="148">
        <f t="shared" si="10"/>
        <v>13.7</v>
      </c>
      <c r="X27" s="148">
        <f t="shared" si="11"/>
        <v>0</v>
      </c>
      <c r="Y27" s="149">
        <f t="shared" si="1"/>
        <v>31.866666666666667</v>
      </c>
      <c r="Z27" s="57"/>
      <c r="AA27" s="33"/>
      <c r="AB27" s="23"/>
      <c r="AC27" s="32"/>
    </row>
    <row r="28" spans="1:29" s="7" customFormat="1" ht="46.5">
      <c r="A28" s="28">
        <v>16</v>
      </c>
      <c r="B28" s="35">
        <v>17</v>
      </c>
      <c r="C28" s="52" t="s">
        <v>49</v>
      </c>
      <c r="D28" s="64">
        <v>5</v>
      </c>
      <c r="E28" s="53"/>
      <c r="F28" s="73">
        <v>0.9</v>
      </c>
      <c r="G28" s="73">
        <v>0.95</v>
      </c>
      <c r="H28" s="73">
        <v>0.6</v>
      </c>
      <c r="I28" s="54">
        <f t="shared" si="2"/>
        <v>8.166666666666666</v>
      </c>
      <c r="J28" s="54">
        <v>4.7</v>
      </c>
      <c r="K28" s="55">
        <v>8</v>
      </c>
      <c r="L28" s="53"/>
      <c r="M28" s="56"/>
      <c r="N28" s="144">
        <f t="shared" si="3"/>
        <v>25.866666666666667</v>
      </c>
      <c r="O28" s="145">
        <f t="shared" si="0"/>
        <v>0.5173333333333333</v>
      </c>
      <c r="P28" s="146"/>
      <c r="Q28" s="55">
        <f t="shared" si="4"/>
        <v>0</v>
      </c>
      <c r="R28" s="55"/>
      <c r="S28" s="147">
        <f t="shared" si="6"/>
        <v>0</v>
      </c>
      <c r="T28" s="148">
        <f t="shared" si="7"/>
        <v>5</v>
      </c>
      <c r="U28" s="148">
        <f t="shared" si="8"/>
        <v>0</v>
      </c>
      <c r="V28" s="148">
        <f t="shared" si="9"/>
        <v>8.166666666666666</v>
      </c>
      <c r="W28" s="148">
        <f t="shared" si="10"/>
        <v>12.7</v>
      </c>
      <c r="X28" s="148">
        <f t="shared" si="11"/>
        <v>0</v>
      </c>
      <c r="Y28" s="149">
        <f t="shared" si="1"/>
        <v>25.866666666666667</v>
      </c>
      <c r="Z28" s="57"/>
      <c r="AB28" s="23"/>
      <c r="AC28" s="32"/>
    </row>
    <row r="29" spans="1:29" s="7" customFormat="1" ht="46.5">
      <c r="A29" s="28">
        <v>19</v>
      </c>
      <c r="B29" s="35">
        <v>20</v>
      </c>
      <c r="C29" s="52" t="s">
        <v>52</v>
      </c>
      <c r="D29" s="64">
        <v>2</v>
      </c>
      <c r="E29" s="53"/>
      <c r="F29" s="73">
        <v>0.55</v>
      </c>
      <c r="G29" s="73">
        <v>0.9</v>
      </c>
      <c r="H29" s="73">
        <v>0.8</v>
      </c>
      <c r="I29" s="54">
        <f aca="true" t="shared" si="12" ref="I29:I35">(H29+G29+F29)*10/3</f>
        <v>7.5</v>
      </c>
      <c r="J29" s="54">
        <v>6.1</v>
      </c>
      <c r="K29" s="55">
        <v>5.2</v>
      </c>
      <c r="L29" s="53">
        <v>2</v>
      </c>
      <c r="M29" s="56"/>
      <c r="N29" s="144">
        <f aca="true" t="shared" si="13" ref="N29:N35">L29+K29+J29+I29+D29+E29</f>
        <v>22.8</v>
      </c>
      <c r="O29" s="145">
        <f aca="true" t="shared" si="14" ref="O29:O35">N29/$N$6</f>
        <v>0.456</v>
      </c>
      <c r="P29" s="146"/>
      <c r="Q29" s="55">
        <f aca="true" t="shared" si="15" ref="Q29:Q35">P29*25</f>
        <v>0</v>
      </c>
      <c r="R29" s="55"/>
      <c r="S29" s="147">
        <f aca="true" t="shared" si="16" ref="S29:S35">Q29+R29</f>
        <v>0</v>
      </c>
      <c r="T29" s="148">
        <f aca="true" t="shared" si="17" ref="T29:T35">D29+L29+M29</f>
        <v>4</v>
      </c>
      <c r="U29" s="148">
        <f aca="true" t="shared" si="18" ref="U29:U35">E29</f>
        <v>0</v>
      </c>
      <c r="V29" s="148">
        <f aca="true" t="shared" si="19" ref="V29:V35">I29</f>
        <v>7.5</v>
      </c>
      <c r="W29" s="148">
        <f aca="true" t="shared" si="20" ref="W29:W35">J29+K29</f>
        <v>11.3</v>
      </c>
      <c r="X29" s="148">
        <f aca="true" t="shared" si="21" ref="X29:X35">R29+Q29</f>
        <v>0</v>
      </c>
      <c r="Y29" s="149">
        <f aca="true" t="shared" si="22" ref="Y29:Y35">X29+W29+V29+U29+T29</f>
        <v>22.8</v>
      </c>
      <c r="Z29" s="57"/>
      <c r="AA29" s="8"/>
      <c r="AB29" s="22"/>
      <c r="AC29" s="32"/>
    </row>
    <row r="30" spans="1:29" s="2" customFormat="1" ht="46.5">
      <c r="A30" s="28">
        <v>18</v>
      </c>
      <c r="B30" s="35">
        <v>19</v>
      </c>
      <c r="C30" s="52" t="s">
        <v>51</v>
      </c>
      <c r="D30" s="64">
        <v>1</v>
      </c>
      <c r="E30" s="53"/>
      <c r="F30" s="73">
        <v>0.3</v>
      </c>
      <c r="G30" s="73">
        <v>0.5</v>
      </c>
      <c r="H30" s="73">
        <v>0.8</v>
      </c>
      <c r="I30" s="54">
        <f t="shared" si="12"/>
        <v>5.333333333333333</v>
      </c>
      <c r="J30" s="54">
        <v>1.5</v>
      </c>
      <c r="K30" s="55">
        <v>6</v>
      </c>
      <c r="L30" s="53"/>
      <c r="M30" s="56"/>
      <c r="N30" s="144">
        <f t="shared" si="13"/>
        <v>13.833333333333332</v>
      </c>
      <c r="O30" s="145">
        <f t="shared" si="14"/>
        <v>0.2766666666666666</v>
      </c>
      <c r="P30" s="146"/>
      <c r="Q30" s="55">
        <f t="shared" si="15"/>
        <v>0</v>
      </c>
      <c r="R30" s="55"/>
      <c r="S30" s="147">
        <f t="shared" si="16"/>
        <v>0</v>
      </c>
      <c r="T30" s="148">
        <f t="shared" si="17"/>
        <v>1</v>
      </c>
      <c r="U30" s="148">
        <f t="shared" si="18"/>
        <v>0</v>
      </c>
      <c r="V30" s="148">
        <f t="shared" si="19"/>
        <v>5.333333333333333</v>
      </c>
      <c r="W30" s="148">
        <f t="shared" si="20"/>
        <v>7.5</v>
      </c>
      <c r="X30" s="148">
        <f t="shared" si="21"/>
        <v>0</v>
      </c>
      <c r="Y30" s="149">
        <f t="shared" si="22"/>
        <v>13.833333333333332</v>
      </c>
      <c r="Z30" s="57"/>
      <c r="AA30" s="7"/>
      <c r="AB30" s="24"/>
      <c r="AC30" s="32"/>
    </row>
    <row r="31" spans="1:29" ht="46.5">
      <c r="A31" s="28">
        <v>17</v>
      </c>
      <c r="B31" s="35">
        <v>18</v>
      </c>
      <c r="C31" s="52" t="s">
        <v>50</v>
      </c>
      <c r="D31" s="64">
        <v>1</v>
      </c>
      <c r="E31" s="53"/>
      <c r="F31" s="73">
        <v>0.3</v>
      </c>
      <c r="G31" s="73">
        <v>0.5</v>
      </c>
      <c r="H31" s="73">
        <v>0.85</v>
      </c>
      <c r="I31" s="54">
        <f t="shared" si="12"/>
        <v>5.5</v>
      </c>
      <c r="J31" s="54">
        <v>0.9</v>
      </c>
      <c r="K31" s="55">
        <v>4.6</v>
      </c>
      <c r="L31" s="53"/>
      <c r="M31" s="56"/>
      <c r="N31" s="144">
        <f t="shared" si="13"/>
        <v>12</v>
      </c>
      <c r="O31" s="145">
        <f t="shared" si="14"/>
        <v>0.24</v>
      </c>
      <c r="P31" s="146"/>
      <c r="Q31" s="55">
        <f t="shared" si="15"/>
        <v>0</v>
      </c>
      <c r="R31" s="55"/>
      <c r="S31" s="147">
        <f t="shared" si="16"/>
        <v>0</v>
      </c>
      <c r="T31" s="148">
        <f t="shared" si="17"/>
        <v>1</v>
      </c>
      <c r="U31" s="148">
        <f t="shared" si="18"/>
        <v>0</v>
      </c>
      <c r="V31" s="148">
        <f t="shared" si="19"/>
        <v>5.5</v>
      </c>
      <c r="W31" s="148">
        <f t="shared" si="20"/>
        <v>5.5</v>
      </c>
      <c r="X31" s="148">
        <f t="shared" si="21"/>
        <v>0</v>
      </c>
      <c r="Y31" s="149">
        <f t="shared" si="22"/>
        <v>12</v>
      </c>
      <c r="Z31" s="57"/>
      <c r="AA31" s="7"/>
      <c r="AB31" s="24"/>
      <c r="AC31" s="32"/>
    </row>
    <row r="32" spans="1:29" ht="46.5">
      <c r="A32" s="28">
        <v>14</v>
      </c>
      <c r="B32" s="35">
        <v>14</v>
      </c>
      <c r="C32" s="52" t="s">
        <v>47</v>
      </c>
      <c r="D32" s="64">
        <v>4</v>
      </c>
      <c r="E32" s="85">
        <v>6</v>
      </c>
      <c r="F32" s="73">
        <v>0.5</v>
      </c>
      <c r="G32" s="73">
        <v>0.5</v>
      </c>
      <c r="H32" s="73">
        <v>0.5</v>
      </c>
      <c r="I32" s="74">
        <f t="shared" si="12"/>
        <v>5</v>
      </c>
      <c r="J32" s="54">
        <v>0</v>
      </c>
      <c r="K32" s="55">
        <v>0.8</v>
      </c>
      <c r="L32" s="53"/>
      <c r="M32" s="56"/>
      <c r="N32" s="121">
        <f t="shared" si="13"/>
        <v>15.8</v>
      </c>
      <c r="O32" s="122">
        <f t="shared" si="14"/>
        <v>0.316</v>
      </c>
      <c r="P32" s="123"/>
      <c r="Q32" s="124">
        <f t="shared" si="15"/>
        <v>0</v>
      </c>
      <c r="R32" s="124"/>
      <c r="S32" s="125">
        <f t="shared" si="16"/>
        <v>0</v>
      </c>
      <c r="T32" s="126">
        <f t="shared" si="17"/>
        <v>4</v>
      </c>
      <c r="U32" s="126">
        <f t="shared" si="18"/>
        <v>6</v>
      </c>
      <c r="V32" s="126">
        <f t="shared" si="19"/>
        <v>5</v>
      </c>
      <c r="W32" s="126">
        <f t="shared" si="20"/>
        <v>0.8</v>
      </c>
      <c r="X32" s="126">
        <f t="shared" si="21"/>
        <v>0</v>
      </c>
      <c r="Y32" s="127">
        <f t="shared" si="22"/>
        <v>15.8</v>
      </c>
      <c r="Z32" s="57"/>
      <c r="AA32" s="7"/>
      <c r="AB32" s="23"/>
      <c r="AC32" s="32"/>
    </row>
    <row r="33" spans="1:29" ht="46.5">
      <c r="A33" s="28">
        <v>8</v>
      </c>
      <c r="B33" s="35">
        <v>8</v>
      </c>
      <c r="C33" s="52" t="s">
        <v>41</v>
      </c>
      <c r="D33" s="64">
        <v>3</v>
      </c>
      <c r="E33" s="85"/>
      <c r="F33" s="73">
        <v>0.45</v>
      </c>
      <c r="G33" s="73">
        <v>0.5</v>
      </c>
      <c r="H33" s="73">
        <v>0.5</v>
      </c>
      <c r="I33" s="74">
        <f t="shared" si="12"/>
        <v>4.833333333333333</v>
      </c>
      <c r="J33" s="54"/>
      <c r="K33" s="55">
        <v>1</v>
      </c>
      <c r="L33" s="53"/>
      <c r="M33" s="56"/>
      <c r="N33" s="121">
        <f t="shared" si="13"/>
        <v>8.833333333333332</v>
      </c>
      <c r="O33" s="122">
        <f t="shared" si="14"/>
        <v>0.17666666666666664</v>
      </c>
      <c r="P33" s="123"/>
      <c r="Q33" s="124">
        <f t="shared" si="15"/>
        <v>0</v>
      </c>
      <c r="R33" s="124"/>
      <c r="S33" s="125">
        <f t="shared" si="16"/>
        <v>0</v>
      </c>
      <c r="T33" s="126">
        <f t="shared" si="17"/>
        <v>3</v>
      </c>
      <c r="U33" s="126">
        <f t="shared" si="18"/>
        <v>0</v>
      </c>
      <c r="V33" s="126">
        <f t="shared" si="19"/>
        <v>4.833333333333333</v>
      </c>
      <c r="W33" s="126">
        <f t="shared" si="20"/>
        <v>1</v>
      </c>
      <c r="X33" s="126">
        <f t="shared" si="21"/>
        <v>0</v>
      </c>
      <c r="Y33" s="127">
        <f t="shared" si="22"/>
        <v>8.833333333333332</v>
      </c>
      <c r="Z33" s="57"/>
      <c r="AA33" s="7"/>
      <c r="AB33" s="23"/>
      <c r="AC33" s="32"/>
    </row>
    <row r="34" spans="1:29" ht="46.5">
      <c r="A34" s="28">
        <v>24</v>
      </c>
      <c r="B34" s="34">
        <v>27</v>
      </c>
      <c r="C34" s="52" t="s">
        <v>57</v>
      </c>
      <c r="D34" s="64">
        <v>5</v>
      </c>
      <c r="E34" s="85"/>
      <c r="F34" s="73">
        <v>0</v>
      </c>
      <c r="G34" s="73"/>
      <c r="H34" s="73"/>
      <c r="I34" s="74">
        <f t="shared" si="12"/>
        <v>0</v>
      </c>
      <c r="J34" s="54"/>
      <c r="K34" s="55"/>
      <c r="L34" s="53"/>
      <c r="M34" s="56"/>
      <c r="N34" s="121">
        <f t="shared" si="13"/>
        <v>5</v>
      </c>
      <c r="O34" s="122">
        <f t="shared" si="14"/>
        <v>0.1</v>
      </c>
      <c r="P34" s="123"/>
      <c r="Q34" s="124">
        <f t="shared" si="15"/>
        <v>0</v>
      </c>
      <c r="R34" s="124"/>
      <c r="S34" s="125">
        <f t="shared" si="16"/>
        <v>0</v>
      </c>
      <c r="T34" s="126">
        <f t="shared" si="17"/>
        <v>5</v>
      </c>
      <c r="U34" s="126">
        <f t="shared" si="18"/>
        <v>0</v>
      </c>
      <c r="V34" s="126">
        <f t="shared" si="19"/>
        <v>0</v>
      </c>
      <c r="W34" s="126">
        <f t="shared" si="20"/>
        <v>0</v>
      </c>
      <c r="X34" s="126">
        <f t="shared" si="21"/>
        <v>0</v>
      </c>
      <c r="Y34" s="127">
        <f t="shared" si="22"/>
        <v>5</v>
      </c>
      <c r="Z34" s="57"/>
      <c r="AA34" s="7"/>
      <c r="AB34" s="22"/>
      <c r="AC34" s="32"/>
    </row>
    <row r="35" spans="1:26" ht="46.5">
      <c r="A35" s="28">
        <v>28</v>
      </c>
      <c r="B35" s="35" t="s">
        <v>62</v>
      </c>
      <c r="C35" s="52" t="s">
        <v>63</v>
      </c>
      <c r="D35" s="64">
        <v>3</v>
      </c>
      <c r="E35" s="85"/>
      <c r="F35" s="73">
        <v>0.5</v>
      </c>
      <c r="G35" s="73">
        <v>0</v>
      </c>
      <c r="H35" s="73">
        <v>0</v>
      </c>
      <c r="I35" s="74">
        <f t="shared" si="12"/>
        <v>1.6666666666666667</v>
      </c>
      <c r="J35" s="54"/>
      <c r="K35" s="55"/>
      <c r="L35" s="53"/>
      <c r="M35" s="56"/>
      <c r="N35" s="121">
        <f t="shared" si="13"/>
        <v>4.666666666666667</v>
      </c>
      <c r="O35" s="122">
        <f t="shared" si="14"/>
        <v>0.09333333333333334</v>
      </c>
      <c r="P35" s="123"/>
      <c r="Q35" s="124">
        <f t="shared" si="15"/>
        <v>0</v>
      </c>
      <c r="R35" s="124"/>
      <c r="S35" s="125">
        <f t="shared" si="16"/>
        <v>0</v>
      </c>
      <c r="T35" s="126">
        <f t="shared" si="17"/>
        <v>3</v>
      </c>
      <c r="U35" s="126">
        <f t="shared" si="18"/>
        <v>0</v>
      </c>
      <c r="V35" s="126">
        <f t="shared" si="19"/>
        <v>1.6666666666666667</v>
      </c>
      <c r="W35" s="126">
        <f t="shared" si="20"/>
        <v>0</v>
      </c>
      <c r="X35" s="126">
        <f t="shared" si="21"/>
        <v>0</v>
      </c>
      <c r="Y35" s="127">
        <f t="shared" si="22"/>
        <v>4.666666666666667</v>
      </c>
      <c r="Z35" s="57"/>
    </row>
  </sheetData>
  <sheetProtection/>
  <mergeCells count="5">
    <mergeCell ref="C3:O3"/>
    <mergeCell ref="Q1:T1"/>
    <mergeCell ref="V2:X2"/>
    <mergeCell ref="V3:X3"/>
    <mergeCell ref="V1:X1"/>
  </mergeCells>
  <printOptions horizontalCentered="1" verticalCentered="1"/>
  <pageMargins left="0.15" right="0.23" top="0.15748031496063" bottom="0.14" header="0.15748031496063" footer="0.14"/>
  <pageSetup fitToHeight="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UNI KG</cp:lastModifiedBy>
  <cp:lastPrinted>2016-10-28T07:28:16Z</cp:lastPrinted>
  <dcterms:created xsi:type="dcterms:W3CDTF">2008-11-19T20:59:51Z</dcterms:created>
  <dcterms:modified xsi:type="dcterms:W3CDTF">2016-10-28T07:45:53Z</dcterms:modified>
  <cp:category/>
  <cp:version/>
  <cp:contentType/>
  <cp:contentStatus/>
</cp:coreProperties>
</file>