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20" windowWidth="19200" windowHeight="11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<sst xmlns="http://schemas.openxmlformats.org/spreadsheetml/2006/main" count="162" uniqueCount="99">
  <si>
    <t>redovnost pohađanja nastave</t>
  </si>
  <si>
    <t>I domaći zadatak</t>
  </si>
  <si>
    <t>II domaći zadatak</t>
  </si>
  <si>
    <t>ukupno predispitnih obaveza</t>
  </si>
  <si>
    <t>I kol.</t>
  </si>
  <si>
    <t>II kol.</t>
  </si>
  <si>
    <t>odbrana lab. vežbi</t>
  </si>
  <si>
    <t>pismeni</t>
  </si>
  <si>
    <t>usmeni</t>
  </si>
  <si>
    <t>ukupno</t>
  </si>
  <si>
    <t>procenat ispunjenosti predispitnih obaveza</t>
  </si>
  <si>
    <t>redni broj</t>
  </si>
  <si>
    <t>KONAČNA OCENA</t>
  </si>
  <si>
    <t>P</t>
  </si>
  <si>
    <t>V</t>
  </si>
  <si>
    <t>S</t>
  </si>
  <si>
    <t>K</t>
  </si>
  <si>
    <t>O</t>
  </si>
  <si>
    <t>I</t>
  </si>
  <si>
    <t>rok u kome je ispit položen</t>
  </si>
  <si>
    <t>nisu ispunjene predispitne obaveze</t>
  </si>
  <si>
    <t>Ponovno pohađanje nastave sledeće školske godine</t>
  </si>
  <si>
    <t>Stojković Dušan</t>
  </si>
  <si>
    <t>Šipetić Dalibor</t>
  </si>
  <si>
    <t>EE</t>
  </si>
  <si>
    <t xml:space="preserve">aktivnost </t>
  </si>
  <si>
    <t>II gen.</t>
  </si>
  <si>
    <t>šifra</t>
  </si>
  <si>
    <t>Marković Nikola</t>
  </si>
  <si>
    <t>Marković Nenad</t>
  </si>
  <si>
    <t>Kovačević Nikola</t>
  </si>
  <si>
    <t>Nerić Žarko</t>
  </si>
  <si>
    <t>Joksimović Nemanja</t>
  </si>
  <si>
    <t>Savić Nikola</t>
  </si>
  <si>
    <t>Milović Zdravko</t>
  </si>
  <si>
    <t>Milovanović Aleksandar</t>
  </si>
  <si>
    <t>Tatović Mihajlo</t>
  </si>
  <si>
    <t>Filipović Aleksa</t>
  </si>
  <si>
    <t>Plazinić Dušan</t>
  </si>
  <si>
    <t>Đenić Darko</t>
  </si>
  <si>
    <t>Božić Aleksandar</t>
  </si>
  <si>
    <t>Matijašević Pavle</t>
  </si>
  <si>
    <t>Gligorijević Nemanja</t>
  </si>
  <si>
    <t>Ilić Srđan</t>
  </si>
  <si>
    <t>Grbović Stefan</t>
  </si>
  <si>
    <t>Maksimović Petar</t>
  </si>
  <si>
    <t>Ivanović Aleksandar</t>
  </si>
  <si>
    <t>Jovanović Mihailo</t>
  </si>
  <si>
    <t>Matijević Nemanja</t>
  </si>
  <si>
    <t>Vesković Milorad</t>
  </si>
  <si>
    <t>Đuričić Nikola</t>
  </si>
  <si>
    <t>Radovanović Ivan</t>
  </si>
  <si>
    <t>Stanišić Đorđe</t>
  </si>
  <si>
    <t>Kojović Valerija</t>
  </si>
  <si>
    <t>Bukumirović Miloš</t>
  </si>
  <si>
    <t>Bondžulić Miroslav</t>
  </si>
  <si>
    <t>Rajičić Aleksandar</t>
  </si>
  <si>
    <t>Vojinović Nikola</t>
  </si>
  <si>
    <t>Radmilović Aleksandar</t>
  </si>
  <si>
    <t>smer EE RI MEH</t>
  </si>
  <si>
    <t>Arsenijević Dejan</t>
  </si>
  <si>
    <t>Miletić Dragan</t>
  </si>
  <si>
    <t>Paunović Miloš</t>
  </si>
  <si>
    <t>Planojević Stefan</t>
  </si>
  <si>
    <t>aktivnost u lab.</t>
  </si>
  <si>
    <t>Dejan Jeftović</t>
  </si>
  <si>
    <t>Jelić Ivan</t>
  </si>
  <si>
    <t>Moračanin Miloš</t>
  </si>
  <si>
    <t>Električne mašine 2</t>
  </si>
  <si>
    <t>III domaći zadatak</t>
  </si>
  <si>
    <t>IV domaći zadatak</t>
  </si>
  <si>
    <r>
      <t>Uslov izlaska na pismeni deo ispita je postignuto minimalno 30 od 50  bodova</t>
    </r>
    <r>
      <rPr>
        <b/>
        <sz val="24"/>
        <color indexed="8"/>
        <rFont val="Arial"/>
        <family val="2"/>
      </rPr>
      <t xml:space="preserve">                                                            </t>
    </r>
    <r>
      <rPr>
        <b/>
        <sz val="24"/>
        <color indexed="10"/>
        <rFont val="Arial"/>
        <family val="2"/>
      </rPr>
      <t>(60%  bodova predispitnih obaveza)</t>
    </r>
  </si>
  <si>
    <t>Aleksić Dušan</t>
  </si>
  <si>
    <t>Brković Vladimir</t>
  </si>
  <si>
    <t>Petrović Marija</t>
  </si>
  <si>
    <t>Veličković Dejan</t>
  </si>
  <si>
    <t>Lukić Olga</t>
  </si>
  <si>
    <t>Panović Bojan</t>
  </si>
  <si>
    <t>Asinhrone mašine</t>
  </si>
  <si>
    <t>Pajović Marko</t>
  </si>
  <si>
    <t>Lazović Miomir</t>
  </si>
  <si>
    <t>Ukupno domaći</t>
  </si>
  <si>
    <t>-</t>
  </si>
  <si>
    <t xml:space="preserve">smer EE </t>
  </si>
  <si>
    <t>ukupno domaći</t>
  </si>
  <si>
    <t>Električne mašine</t>
  </si>
  <si>
    <t>% pismeni</t>
  </si>
  <si>
    <t>jun/jul</t>
  </si>
  <si>
    <t>sept/okt</t>
  </si>
  <si>
    <t>april</t>
  </si>
  <si>
    <t>jan/feb</t>
  </si>
  <si>
    <t>6,29</t>
  </si>
  <si>
    <t>12, 51</t>
  </si>
  <si>
    <t>16,52</t>
  </si>
  <si>
    <t>22,48</t>
  </si>
  <si>
    <t>10,15</t>
  </si>
  <si>
    <t>7,8</t>
  </si>
  <si>
    <t>ver 26</t>
  </si>
  <si>
    <t>8. oktobar 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</si>
</sst>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</numFmts>
  <fonts count="99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2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6"/>
      <color indexed="22"/>
      <name val="Arial"/>
      <family val="2"/>
    </font>
    <font>
      <sz val="22"/>
      <color indexed="8"/>
      <name val="Arial"/>
      <family val="2"/>
    </font>
    <font>
      <sz val="20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1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sz val="16"/>
      <color indexed="23"/>
      <name val="Arial"/>
      <family val="2"/>
    </font>
    <font>
      <b/>
      <sz val="16"/>
      <color indexed="10"/>
      <name val="Arial"/>
      <family val="2"/>
    </font>
    <font>
      <sz val="16"/>
      <color indexed="62"/>
      <name val="Arial"/>
      <family val="2"/>
    </font>
    <font>
      <sz val="16"/>
      <color indexed="19"/>
      <name val="Arial"/>
      <family val="2"/>
    </font>
    <font>
      <sz val="22"/>
      <color indexed="9"/>
      <name val="Arial"/>
      <family val="2"/>
    </font>
    <font>
      <sz val="26"/>
      <color indexed="10"/>
      <name val="Arial"/>
      <family val="2"/>
    </font>
    <font>
      <sz val="26"/>
      <color indexed="9"/>
      <name val="Arial"/>
      <family val="2"/>
    </font>
    <font>
      <sz val="26"/>
      <color indexed="8"/>
      <name val="Arial"/>
      <family val="2"/>
    </font>
    <font>
      <sz val="18"/>
      <color indexed="10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20"/>
      <color theme="0"/>
      <name val="Arial"/>
      <family val="2"/>
    </font>
    <font>
      <sz val="16"/>
      <color theme="0"/>
      <name val="Arial"/>
      <family val="2"/>
    </font>
    <font>
      <b/>
      <sz val="12"/>
      <color theme="1"/>
      <name val="Arial"/>
      <family val="2"/>
    </font>
    <font>
      <sz val="16"/>
      <color theme="0" tint="-0.4999699890613556"/>
      <name val="Arial"/>
      <family val="2"/>
    </font>
    <font>
      <b/>
      <sz val="16"/>
      <color rgb="FFFF0000"/>
      <name val="Arial"/>
      <family val="2"/>
    </font>
    <font>
      <sz val="16"/>
      <color theme="3" tint="0.39998000860214233"/>
      <name val="Arial"/>
      <family val="2"/>
    </font>
    <font>
      <sz val="16"/>
      <color theme="2" tint="-0.4999699890613556"/>
      <name val="Arial"/>
      <family val="2"/>
    </font>
    <font>
      <sz val="22"/>
      <color theme="1"/>
      <name val="Arial"/>
      <family val="2"/>
    </font>
    <font>
      <sz val="22"/>
      <color theme="0"/>
      <name val="Arial"/>
      <family val="2"/>
    </font>
    <font>
      <sz val="26"/>
      <color rgb="FFFF0000"/>
      <name val="Arial"/>
      <family val="2"/>
    </font>
    <font>
      <sz val="26"/>
      <color theme="0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sz val="18"/>
      <color rgb="FFFF0000"/>
      <name val="Arial"/>
      <family val="2"/>
    </font>
    <font>
      <sz val="1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79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Border="1" applyAlignment="1">
      <alignment/>
    </xf>
    <xf numFmtId="0" fontId="16" fillId="34" borderId="14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9" fontId="0" fillId="35" borderId="15" xfId="0" applyNumberFormat="1" applyFont="1" applyFill="1" applyBorder="1" applyAlignment="1">
      <alignment/>
    </xf>
    <xf numFmtId="0" fontId="0" fillId="16" borderId="16" xfId="0" applyFont="1" applyFill="1" applyBorder="1" applyAlignment="1">
      <alignment/>
    </xf>
    <xf numFmtId="2" fontId="0" fillId="10" borderId="16" xfId="0" applyNumberFormat="1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16" fillId="36" borderId="14" xfId="0" applyFont="1" applyFill="1" applyBorder="1" applyAlignment="1">
      <alignment horizontal="center" vertical="center" wrapText="1"/>
    </xf>
    <xf numFmtId="2" fontId="16" fillId="36" borderId="14" xfId="0" applyNumberFormat="1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1" fontId="21" fillId="36" borderId="14" xfId="0" applyNumberFormat="1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9" fontId="22" fillId="34" borderId="14" xfId="59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2" fontId="22" fillId="34" borderId="14" xfId="0" applyNumberFormat="1" applyFont="1" applyFill="1" applyBorder="1" applyAlignment="1">
      <alignment horizontal="center" vertical="center"/>
    </xf>
    <xf numFmtId="9" fontId="23" fillId="34" borderId="14" xfId="0" applyNumberFormat="1" applyFont="1" applyFill="1" applyBorder="1" applyAlignment="1">
      <alignment horizontal="center" vertical="center"/>
    </xf>
    <xf numFmtId="179" fontId="22" fillId="34" borderId="14" xfId="0" applyNumberFormat="1" applyFont="1" applyFill="1" applyBorder="1" applyAlignment="1">
      <alignment horizontal="center" vertical="center"/>
    </xf>
    <xf numFmtId="1" fontId="22" fillId="34" borderId="14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vertical="center" wrapText="1"/>
    </xf>
    <xf numFmtId="9" fontId="82" fillId="0" borderId="14" xfId="0" applyNumberFormat="1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2" fontId="82" fillId="0" borderId="14" xfId="0" applyNumberFormat="1" applyFont="1" applyFill="1" applyBorder="1" applyAlignment="1">
      <alignment horizontal="center" vertical="center"/>
    </xf>
    <xf numFmtId="174" fontId="82" fillId="0" borderId="14" xfId="0" applyNumberFormat="1" applyFont="1" applyFill="1" applyBorder="1" applyAlignment="1">
      <alignment horizontal="center" vertical="center"/>
    </xf>
    <xf numFmtId="179" fontId="82" fillId="0" borderId="14" xfId="0" applyNumberFormat="1" applyFont="1" applyFill="1" applyBorder="1" applyAlignment="1">
      <alignment horizontal="center" vertical="center"/>
    </xf>
    <xf numFmtId="1" fontId="82" fillId="0" borderId="14" xfId="0" applyNumberFormat="1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left" vertical="center" indent="1"/>
    </xf>
    <xf numFmtId="14" fontId="24" fillId="0" borderId="0" xfId="0" applyNumberFormat="1" applyFont="1" applyAlignment="1">
      <alignment horizontal="left" indent="1"/>
    </xf>
    <xf numFmtId="0" fontId="25" fillId="0" borderId="0" xfId="0" applyFont="1" applyAlignment="1">
      <alignment/>
    </xf>
    <xf numFmtId="0" fontId="18" fillId="36" borderId="14" xfId="0" applyFont="1" applyFill="1" applyBorder="1" applyAlignment="1">
      <alignment horizontal="center" vertical="center" wrapText="1"/>
    </xf>
    <xf numFmtId="0" fontId="79" fillId="38" borderId="0" xfId="0" applyFont="1" applyFill="1" applyBorder="1" applyAlignment="1">
      <alignment/>
    </xf>
    <xf numFmtId="0" fontId="80" fillId="38" borderId="0" xfId="0" applyFont="1" applyFill="1" applyAlignment="1">
      <alignment/>
    </xf>
    <xf numFmtId="0" fontId="83" fillId="39" borderId="14" xfId="0" applyFont="1" applyFill="1" applyBorder="1" applyAlignment="1">
      <alignment horizontal="center"/>
    </xf>
    <xf numFmtId="0" fontId="83" fillId="40" borderId="14" xfId="0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 vertical="center"/>
    </xf>
    <xf numFmtId="0" fontId="84" fillId="41" borderId="14" xfId="0" applyFont="1" applyFill="1" applyBorder="1" applyAlignment="1">
      <alignment horizontal="left" vertical="center" indent="1"/>
    </xf>
    <xf numFmtId="0" fontId="85" fillId="41" borderId="14" xfId="0" applyFont="1" applyFill="1" applyBorder="1" applyAlignment="1">
      <alignment horizontal="center" vertical="center"/>
    </xf>
    <xf numFmtId="2" fontId="85" fillId="41" borderId="14" xfId="0" applyNumberFormat="1" applyFont="1" applyFill="1" applyBorder="1" applyAlignment="1">
      <alignment horizontal="center" vertical="center"/>
    </xf>
    <xf numFmtId="9" fontId="85" fillId="41" borderId="14" xfId="0" applyNumberFormat="1" applyFont="1" applyFill="1" applyBorder="1" applyAlignment="1">
      <alignment horizontal="center" vertical="center"/>
    </xf>
    <xf numFmtId="174" fontId="85" fillId="41" borderId="14" xfId="0" applyNumberFormat="1" applyFont="1" applyFill="1" applyBorder="1" applyAlignment="1">
      <alignment horizontal="center" vertical="center"/>
    </xf>
    <xf numFmtId="179" fontId="85" fillId="41" borderId="14" xfId="0" applyNumberFormat="1" applyFont="1" applyFill="1" applyBorder="1" applyAlignment="1">
      <alignment horizontal="center" vertical="center"/>
    </xf>
    <xf numFmtId="0" fontId="81" fillId="36" borderId="14" xfId="0" applyFont="1" applyFill="1" applyBorder="1" applyAlignment="1">
      <alignment horizontal="center" vertical="center" wrapText="1"/>
    </xf>
    <xf numFmtId="0" fontId="86" fillId="36" borderId="14" xfId="0" applyFont="1" applyFill="1" applyBorder="1" applyAlignment="1">
      <alignment horizontal="center" vertical="center" wrapText="1"/>
    </xf>
    <xf numFmtId="0" fontId="87" fillId="34" borderId="14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174" fontId="85" fillId="0" borderId="14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85" fillId="41" borderId="18" xfId="0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left" vertical="center" indent="1"/>
    </xf>
    <xf numFmtId="0" fontId="87" fillId="35" borderId="14" xfId="0" applyFont="1" applyFill="1" applyBorder="1" applyAlignment="1">
      <alignment horizontal="center" vertical="center"/>
    </xf>
    <xf numFmtId="2" fontId="82" fillId="35" borderId="14" xfId="0" applyNumberFormat="1" applyFont="1" applyFill="1" applyBorder="1" applyAlignment="1">
      <alignment horizontal="center" vertical="center"/>
    </xf>
    <xf numFmtId="9" fontId="82" fillId="35" borderId="14" xfId="0" applyNumberFormat="1" applyFont="1" applyFill="1" applyBorder="1" applyAlignment="1">
      <alignment horizontal="center" vertical="center"/>
    </xf>
    <xf numFmtId="174" fontId="82" fillId="35" borderId="14" xfId="0" applyNumberFormat="1" applyFont="1" applyFill="1" applyBorder="1" applyAlignment="1">
      <alignment horizontal="center" vertical="center"/>
    </xf>
    <xf numFmtId="179" fontId="82" fillId="35" borderId="14" xfId="0" applyNumberFormat="1" applyFont="1" applyFill="1" applyBorder="1" applyAlignment="1">
      <alignment horizontal="center" vertical="center"/>
    </xf>
    <xf numFmtId="179" fontId="88" fillId="35" borderId="14" xfId="0" applyNumberFormat="1" applyFont="1" applyFill="1" applyBorder="1" applyAlignment="1">
      <alignment horizontal="center" vertical="center"/>
    </xf>
    <xf numFmtId="0" fontId="83" fillId="42" borderId="14" xfId="0" applyFont="1" applyFill="1" applyBorder="1" applyAlignment="1">
      <alignment horizontal="left" vertical="center" indent="1"/>
    </xf>
    <xf numFmtId="0" fontId="87" fillId="42" borderId="14" xfId="0" applyFont="1" applyFill="1" applyBorder="1" applyAlignment="1">
      <alignment horizontal="center" vertical="center"/>
    </xf>
    <xf numFmtId="2" fontId="82" fillId="42" borderId="14" xfId="0" applyNumberFormat="1" applyFont="1" applyFill="1" applyBorder="1" applyAlignment="1">
      <alignment horizontal="center" vertical="center"/>
    </xf>
    <xf numFmtId="9" fontId="82" fillId="42" borderId="14" xfId="0" applyNumberFormat="1" applyFont="1" applyFill="1" applyBorder="1" applyAlignment="1">
      <alignment horizontal="center" vertical="center"/>
    </xf>
    <xf numFmtId="174" fontId="82" fillId="42" borderId="14" xfId="0" applyNumberFormat="1" applyFont="1" applyFill="1" applyBorder="1" applyAlignment="1">
      <alignment horizontal="center" vertical="center"/>
    </xf>
    <xf numFmtId="179" fontId="82" fillId="42" borderId="14" xfId="0" applyNumberFormat="1" applyFont="1" applyFill="1" applyBorder="1" applyAlignment="1">
      <alignment horizontal="center" vertical="center"/>
    </xf>
    <xf numFmtId="0" fontId="89" fillId="42" borderId="14" xfId="0" applyFont="1" applyFill="1" applyBorder="1" applyAlignment="1">
      <alignment horizontal="center" vertical="center"/>
    </xf>
    <xf numFmtId="0" fontId="90" fillId="35" borderId="14" xfId="0" applyFont="1" applyFill="1" applyBorder="1" applyAlignment="1">
      <alignment horizontal="center" vertical="center"/>
    </xf>
    <xf numFmtId="0" fontId="82" fillId="35" borderId="14" xfId="0" applyFont="1" applyFill="1" applyBorder="1" applyAlignment="1">
      <alignment horizontal="center" vertical="center"/>
    </xf>
    <xf numFmtId="174" fontId="85" fillId="35" borderId="14" xfId="0" applyNumberFormat="1" applyFont="1" applyFill="1" applyBorder="1" applyAlignment="1">
      <alignment horizontal="center" vertical="center"/>
    </xf>
    <xf numFmtId="9" fontId="84" fillId="41" borderId="14" xfId="0" applyNumberFormat="1" applyFont="1" applyFill="1" applyBorder="1" applyAlignment="1">
      <alignment horizontal="center" vertical="center"/>
    </xf>
    <xf numFmtId="9" fontId="27" fillId="34" borderId="14" xfId="59" applyFont="1" applyFill="1" applyBorder="1" applyAlignment="1">
      <alignment horizontal="center" vertical="center"/>
    </xf>
    <xf numFmtId="9" fontId="83" fillId="35" borderId="14" xfId="0" applyNumberFormat="1" applyFont="1" applyFill="1" applyBorder="1" applyAlignment="1">
      <alignment horizontal="center" vertical="center"/>
    </xf>
    <xf numFmtId="9" fontId="83" fillId="42" borderId="14" xfId="0" applyNumberFormat="1" applyFont="1" applyFill="1" applyBorder="1" applyAlignment="1">
      <alignment horizontal="center" vertical="center"/>
    </xf>
    <xf numFmtId="0" fontId="87" fillId="42" borderId="18" xfId="0" applyFont="1" applyFill="1" applyBorder="1" applyAlignment="1">
      <alignment horizontal="center" vertical="center"/>
    </xf>
    <xf numFmtId="1" fontId="82" fillId="42" borderId="14" xfId="0" applyNumberFormat="1" applyFont="1" applyFill="1" applyBorder="1" applyAlignment="1">
      <alignment horizontal="center" vertical="center"/>
    </xf>
    <xf numFmtId="0" fontId="82" fillId="42" borderId="14" xfId="0" applyFont="1" applyFill="1" applyBorder="1" applyAlignment="1">
      <alignment horizontal="center" vertical="center"/>
    </xf>
    <xf numFmtId="0" fontId="82" fillId="42" borderId="20" xfId="0" applyFont="1" applyFill="1" applyBorder="1" applyAlignment="1">
      <alignment vertical="center"/>
    </xf>
    <xf numFmtId="0" fontId="82" fillId="42" borderId="21" xfId="0" applyFont="1" applyFill="1" applyBorder="1" applyAlignment="1">
      <alignment vertical="center"/>
    </xf>
    <xf numFmtId="2" fontId="22" fillId="42" borderId="14" xfId="0" applyNumberFormat="1" applyFont="1" applyFill="1" applyBorder="1" applyAlignment="1">
      <alignment horizontal="center" vertical="center"/>
    </xf>
    <xf numFmtId="174" fontId="85" fillId="42" borderId="14" xfId="0" applyNumberFormat="1" applyFont="1" applyFill="1" applyBorder="1" applyAlignment="1">
      <alignment horizontal="center" vertical="center"/>
    </xf>
    <xf numFmtId="179" fontId="85" fillId="42" borderId="14" xfId="0" applyNumberFormat="1" applyFont="1" applyFill="1" applyBorder="1" applyAlignment="1">
      <alignment horizontal="center" vertical="center"/>
    </xf>
    <xf numFmtId="0" fontId="85" fillId="42" borderId="14" xfId="0" applyFont="1" applyFill="1" applyBorder="1" applyAlignment="1">
      <alignment horizontal="center" vertical="center"/>
    </xf>
    <xf numFmtId="0" fontId="87" fillId="42" borderId="20" xfId="0" applyFont="1" applyFill="1" applyBorder="1" applyAlignment="1">
      <alignment vertical="center"/>
    </xf>
    <xf numFmtId="0" fontId="87" fillId="42" borderId="21" xfId="0" applyFont="1" applyFill="1" applyBorder="1" applyAlignment="1">
      <alignment vertical="center"/>
    </xf>
    <xf numFmtId="0" fontId="87" fillId="42" borderId="22" xfId="0" applyFont="1" applyFill="1" applyBorder="1" applyAlignment="1">
      <alignment vertical="center"/>
    </xf>
    <xf numFmtId="0" fontId="87" fillId="42" borderId="23" xfId="0" applyFont="1" applyFill="1" applyBorder="1" applyAlignment="1">
      <alignment vertical="center"/>
    </xf>
    <xf numFmtId="2" fontId="22" fillId="35" borderId="14" xfId="0" applyNumberFormat="1" applyFont="1" applyFill="1" applyBorder="1" applyAlignment="1">
      <alignment horizontal="center" vertical="center"/>
    </xf>
    <xf numFmtId="0" fontId="82" fillId="35" borderId="20" xfId="0" applyFont="1" applyFill="1" applyBorder="1" applyAlignment="1">
      <alignment vertical="center"/>
    </xf>
    <xf numFmtId="0" fontId="82" fillId="35" borderId="21" xfId="0" applyFont="1" applyFill="1" applyBorder="1" applyAlignment="1">
      <alignment vertical="center"/>
    </xf>
    <xf numFmtId="0" fontId="87" fillId="35" borderId="18" xfId="0" applyFont="1" applyFill="1" applyBorder="1" applyAlignment="1">
      <alignment horizontal="center" vertical="center"/>
    </xf>
    <xf numFmtId="0" fontId="83" fillId="16" borderId="14" xfId="0" applyFont="1" applyFill="1" applyBorder="1" applyAlignment="1">
      <alignment horizontal="left" vertical="center" indent="1"/>
    </xf>
    <xf numFmtId="0" fontId="87" fillId="16" borderId="14" xfId="0" applyFont="1" applyFill="1" applyBorder="1" applyAlignment="1">
      <alignment horizontal="center" vertical="center"/>
    </xf>
    <xf numFmtId="2" fontId="82" fillId="16" borderId="14" xfId="0" applyNumberFormat="1" applyFont="1" applyFill="1" applyBorder="1" applyAlignment="1">
      <alignment horizontal="center" vertical="center"/>
    </xf>
    <xf numFmtId="9" fontId="83" fillId="16" borderId="14" xfId="0" applyNumberFormat="1" applyFont="1" applyFill="1" applyBorder="1" applyAlignment="1">
      <alignment horizontal="center" vertical="center"/>
    </xf>
    <xf numFmtId="174" fontId="82" fillId="16" borderId="14" xfId="0" applyNumberFormat="1" applyFont="1" applyFill="1" applyBorder="1" applyAlignment="1">
      <alignment horizontal="center" vertical="center"/>
    </xf>
    <xf numFmtId="9" fontId="82" fillId="16" borderId="14" xfId="0" applyNumberFormat="1" applyFont="1" applyFill="1" applyBorder="1" applyAlignment="1">
      <alignment horizontal="center" vertical="center"/>
    </xf>
    <xf numFmtId="179" fontId="82" fillId="16" borderId="14" xfId="0" applyNumberFormat="1" applyFont="1" applyFill="1" applyBorder="1" applyAlignment="1">
      <alignment horizontal="center" vertical="center"/>
    </xf>
    <xf numFmtId="0" fontId="87" fillId="42" borderId="24" xfId="0" applyFont="1" applyFill="1" applyBorder="1" applyAlignment="1">
      <alignment horizontal="center" vertical="center"/>
    </xf>
    <xf numFmtId="0" fontId="87" fillId="42" borderId="25" xfId="0" applyFont="1" applyFill="1" applyBorder="1" applyAlignment="1">
      <alignment horizontal="center" vertical="center"/>
    </xf>
    <xf numFmtId="0" fontId="87" fillId="42" borderId="26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83" fillId="43" borderId="14" xfId="0" applyFont="1" applyFill="1" applyBorder="1" applyAlignment="1">
      <alignment horizontal="left" vertical="center" indent="1"/>
    </xf>
    <xf numFmtId="0" fontId="82" fillId="43" borderId="20" xfId="0" applyFont="1" applyFill="1" applyBorder="1" applyAlignment="1">
      <alignment vertical="center"/>
    </xf>
    <xf numFmtId="0" fontId="82" fillId="43" borderId="21" xfId="0" applyFont="1" applyFill="1" applyBorder="1" applyAlignment="1">
      <alignment vertical="center"/>
    </xf>
    <xf numFmtId="0" fontId="87" fillId="43" borderId="18" xfId="0" applyFont="1" applyFill="1" applyBorder="1" applyAlignment="1">
      <alignment horizontal="center" vertical="center"/>
    </xf>
    <xf numFmtId="0" fontId="87" fillId="43" borderId="27" xfId="0" applyFont="1" applyFill="1" applyBorder="1" applyAlignment="1">
      <alignment horizontal="center" vertical="center"/>
    </xf>
    <xf numFmtId="2" fontId="22" fillId="43" borderId="14" xfId="0" applyNumberFormat="1" applyFont="1" applyFill="1" applyBorder="1" applyAlignment="1">
      <alignment horizontal="center" vertical="center"/>
    </xf>
    <xf numFmtId="9" fontId="82" fillId="43" borderId="14" xfId="0" applyNumberFormat="1" applyFont="1" applyFill="1" applyBorder="1" applyAlignment="1">
      <alignment horizontal="center" vertical="center"/>
    </xf>
    <xf numFmtId="174" fontId="82" fillId="43" borderId="14" xfId="0" applyNumberFormat="1" applyFont="1" applyFill="1" applyBorder="1" applyAlignment="1">
      <alignment horizontal="center" vertical="center"/>
    </xf>
    <xf numFmtId="179" fontId="82" fillId="43" borderId="14" xfId="0" applyNumberFormat="1" applyFont="1" applyFill="1" applyBorder="1" applyAlignment="1">
      <alignment horizontal="center" vertical="center"/>
    </xf>
    <xf numFmtId="1" fontId="82" fillId="43" borderId="14" xfId="0" applyNumberFormat="1" applyFont="1" applyFill="1" applyBorder="1" applyAlignment="1">
      <alignment horizontal="center" vertical="center"/>
    </xf>
    <xf numFmtId="2" fontId="82" fillId="43" borderId="14" xfId="0" applyNumberFormat="1" applyFont="1" applyFill="1" applyBorder="1" applyAlignment="1">
      <alignment horizontal="center" vertical="center"/>
    </xf>
    <xf numFmtId="0" fontId="82" fillId="43" borderId="14" xfId="0" applyFont="1" applyFill="1" applyBorder="1" applyAlignment="1">
      <alignment horizontal="center" vertical="center"/>
    </xf>
    <xf numFmtId="0" fontId="82" fillId="16" borderId="20" xfId="0" applyFont="1" applyFill="1" applyBorder="1" applyAlignment="1">
      <alignment vertical="center"/>
    </xf>
    <xf numFmtId="0" fontId="82" fillId="16" borderId="21" xfId="0" applyFont="1" applyFill="1" applyBorder="1" applyAlignment="1">
      <alignment vertical="center"/>
    </xf>
    <xf numFmtId="0" fontId="87" fillId="16" borderId="18" xfId="0" applyFont="1" applyFill="1" applyBorder="1" applyAlignment="1">
      <alignment horizontal="center" vertical="center"/>
    </xf>
    <xf numFmtId="2" fontId="22" fillId="16" borderId="14" xfId="0" applyNumberFormat="1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 vertical="center"/>
    </xf>
    <xf numFmtId="179" fontId="91" fillId="44" borderId="14" xfId="0" applyNumberFormat="1" applyFont="1" applyFill="1" applyBorder="1" applyAlignment="1">
      <alignment horizontal="center" vertical="center"/>
    </xf>
    <xf numFmtId="1" fontId="91" fillId="44" borderId="14" xfId="0" applyNumberFormat="1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vertical="center" wrapText="1"/>
    </xf>
    <xf numFmtId="179" fontId="91" fillId="35" borderId="14" xfId="0" applyNumberFormat="1" applyFont="1" applyFill="1" applyBorder="1" applyAlignment="1">
      <alignment horizontal="center" vertical="center"/>
    </xf>
    <xf numFmtId="1" fontId="91" fillId="35" borderId="14" xfId="0" applyNumberFormat="1" applyFont="1" applyFill="1" applyBorder="1" applyAlignment="1">
      <alignment horizontal="center" vertical="center"/>
    </xf>
    <xf numFmtId="179" fontId="91" fillId="16" borderId="14" xfId="0" applyNumberFormat="1" applyFont="1" applyFill="1" applyBorder="1" applyAlignment="1">
      <alignment horizontal="center" vertical="center"/>
    </xf>
    <xf numFmtId="1" fontId="91" fillId="16" borderId="14" xfId="0" applyNumberFormat="1" applyFont="1" applyFill="1" applyBorder="1" applyAlignment="1">
      <alignment horizontal="center" vertical="center"/>
    </xf>
    <xf numFmtId="179" fontId="91" fillId="0" borderId="14" xfId="0" applyNumberFormat="1" applyFont="1" applyFill="1" applyBorder="1" applyAlignment="1">
      <alignment horizontal="center" vertical="center"/>
    </xf>
    <xf numFmtId="1" fontId="91" fillId="0" borderId="14" xfId="0" applyNumberFormat="1" applyFont="1" applyFill="1" applyBorder="1" applyAlignment="1">
      <alignment horizontal="center" vertical="center"/>
    </xf>
    <xf numFmtId="179" fontId="91" fillId="42" borderId="14" xfId="0" applyNumberFormat="1" applyFont="1" applyFill="1" applyBorder="1" applyAlignment="1">
      <alignment horizontal="center" vertical="center"/>
    </xf>
    <xf numFmtId="1" fontId="91" fillId="42" borderId="14" xfId="0" applyNumberFormat="1" applyFont="1" applyFill="1" applyBorder="1" applyAlignment="1">
      <alignment horizontal="center" vertical="center"/>
    </xf>
    <xf numFmtId="179" fontId="92" fillId="41" borderId="14" xfId="0" applyNumberFormat="1" applyFont="1" applyFill="1" applyBorder="1" applyAlignment="1">
      <alignment horizontal="center" vertical="center"/>
    </xf>
    <xf numFmtId="1" fontId="92" fillId="41" borderId="14" xfId="0" applyNumberFormat="1" applyFont="1" applyFill="1" applyBorder="1" applyAlignment="1">
      <alignment horizontal="center" vertical="center"/>
    </xf>
    <xf numFmtId="0" fontId="93" fillId="35" borderId="14" xfId="0" applyFont="1" applyFill="1" applyBorder="1" applyAlignment="1">
      <alignment horizontal="center" vertical="center" wrapText="1"/>
    </xf>
    <xf numFmtId="0" fontId="93" fillId="16" borderId="14" xfId="0" applyFont="1" applyFill="1" applyBorder="1" applyAlignment="1">
      <alignment horizontal="center" vertical="center" wrapText="1"/>
    </xf>
    <xf numFmtId="0" fontId="93" fillId="42" borderId="14" xfId="0" applyFont="1" applyFill="1" applyBorder="1" applyAlignment="1">
      <alignment horizontal="center" vertical="center" wrapText="1"/>
    </xf>
    <xf numFmtId="0" fontId="94" fillId="41" borderId="14" xfId="0" applyFont="1" applyFill="1" applyBorder="1" applyAlignment="1">
      <alignment horizontal="center" vertical="center"/>
    </xf>
    <xf numFmtId="0" fontId="94" fillId="41" borderId="14" xfId="0" applyFont="1" applyFill="1" applyBorder="1" applyAlignment="1">
      <alignment horizontal="center" vertical="center" wrapText="1"/>
    </xf>
    <xf numFmtId="0" fontId="94" fillId="41" borderId="14" xfId="0" applyFont="1" applyFill="1" applyBorder="1" applyAlignment="1">
      <alignment vertical="center" wrapText="1"/>
    </xf>
    <xf numFmtId="2" fontId="95" fillId="35" borderId="14" xfId="0" applyNumberFormat="1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horizontal="center" vertical="center"/>
    </xf>
    <xf numFmtId="2" fontId="91" fillId="35" borderId="14" xfId="0" applyNumberFormat="1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2" fontId="95" fillId="16" borderId="14" xfId="0" applyNumberFormat="1" applyFont="1" applyFill="1" applyBorder="1" applyAlignment="1">
      <alignment horizontal="center" vertical="center"/>
    </xf>
    <xf numFmtId="2" fontId="95" fillId="0" borderId="14" xfId="0" applyNumberFormat="1" applyFont="1" applyFill="1" applyBorder="1" applyAlignment="1">
      <alignment horizontal="center" vertical="center"/>
    </xf>
    <xf numFmtId="2" fontId="91" fillId="16" borderId="14" xfId="0" applyNumberFormat="1" applyFont="1" applyFill="1" applyBorder="1" applyAlignment="1">
      <alignment horizontal="center" vertical="center"/>
    </xf>
    <xf numFmtId="2" fontId="91" fillId="0" borderId="14" xfId="0" applyNumberFormat="1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95" fillId="35" borderId="14" xfId="0" applyFont="1" applyFill="1" applyBorder="1" applyAlignment="1">
      <alignment horizontal="center" vertical="center"/>
    </xf>
    <xf numFmtId="0" fontId="95" fillId="16" borderId="14" xfId="0" applyFont="1" applyFill="1" applyBorder="1" applyAlignment="1">
      <alignment horizontal="center" vertical="center"/>
    </xf>
    <xf numFmtId="0" fontId="95" fillId="42" borderId="14" xfId="0" applyFont="1" applyFill="1" applyBorder="1" applyAlignment="1">
      <alignment horizontal="center" vertical="center"/>
    </xf>
    <xf numFmtId="0" fontId="95" fillId="42" borderId="28" xfId="0" applyFont="1" applyFill="1" applyBorder="1" applyAlignment="1">
      <alignment horizontal="center" vertical="center"/>
    </xf>
    <xf numFmtId="2" fontId="97" fillId="35" borderId="14" xfId="0" applyNumberFormat="1" applyFont="1" applyFill="1" applyBorder="1" applyAlignment="1">
      <alignment horizontal="center" vertical="center"/>
    </xf>
    <xf numFmtId="0" fontId="89" fillId="35" borderId="14" xfId="0" applyFont="1" applyFill="1" applyBorder="1" applyAlignment="1">
      <alignment horizontal="center" vertical="center"/>
    </xf>
    <xf numFmtId="0" fontId="89" fillId="16" borderId="14" xfId="0" applyFont="1" applyFill="1" applyBorder="1" applyAlignment="1">
      <alignment horizontal="center" vertical="center"/>
    </xf>
    <xf numFmtId="0" fontId="82" fillId="16" borderId="14" xfId="0" applyFont="1" applyFill="1" applyBorder="1" applyAlignment="1">
      <alignment horizontal="center" vertical="center"/>
    </xf>
    <xf numFmtId="0" fontId="82" fillId="42" borderId="18" xfId="0" applyFont="1" applyFill="1" applyBorder="1" applyAlignment="1">
      <alignment horizontal="center" vertical="center"/>
    </xf>
    <xf numFmtId="2" fontId="95" fillId="42" borderId="14" xfId="0" applyNumberFormat="1" applyFont="1" applyFill="1" applyBorder="1" applyAlignment="1">
      <alignment horizontal="center" vertical="center"/>
    </xf>
    <xf numFmtId="0" fontId="98" fillId="41" borderId="14" xfId="0" applyFont="1" applyFill="1" applyBorder="1" applyAlignment="1">
      <alignment horizontal="center" vertical="center"/>
    </xf>
    <xf numFmtId="2" fontId="98" fillId="41" borderId="14" xfId="0" applyNumberFormat="1" applyFont="1" applyFill="1" applyBorder="1" applyAlignment="1">
      <alignment horizontal="center" vertical="center"/>
    </xf>
    <xf numFmtId="0" fontId="98" fillId="41" borderId="28" xfId="0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/>
    </xf>
    <xf numFmtId="0" fontId="82" fillId="42" borderId="27" xfId="0" applyFont="1" applyFill="1" applyBorder="1" applyAlignment="1">
      <alignment vertical="center"/>
    </xf>
    <xf numFmtId="0" fontId="82" fillId="42" borderId="25" xfId="0" applyFont="1" applyFill="1" applyBorder="1" applyAlignment="1">
      <alignment vertical="center"/>
    </xf>
    <xf numFmtId="0" fontId="82" fillId="35" borderId="28" xfId="0" applyFont="1" applyFill="1" applyBorder="1" applyAlignment="1">
      <alignment horizontal="center" vertical="center"/>
    </xf>
    <xf numFmtId="0" fontId="82" fillId="35" borderId="27" xfId="0" applyFont="1" applyFill="1" applyBorder="1" applyAlignment="1">
      <alignment vertical="center"/>
    </xf>
    <xf numFmtId="0" fontId="89" fillId="35" borderId="18" xfId="0" applyFont="1" applyFill="1" applyBorder="1" applyAlignment="1">
      <alignment horizontal="center" vertical="center"/>
    </xf>
    <xf numFmtId="0" fontId="95" fillId="35" borderId="28" xfId="0" applyFont="1" applyFill="1" applyBorder="1" applyAlignment="1">
      <alignment horizontal="center" vertical="center"/>
    </xf>
    <xf numFmtId="0" fontId="82" fillId="35" borderId="18" xfId="0" applyFont="1" applyFill="1" applyBorder="1" applyAlignment="1">
      <alignment horizontal="center" vertical="center"/>
    </xf>
    <xf numFmtId="0" fontId="82" fillId="16" borderId="28" xfId="0" applyFont="1" applyFill="1" applyBorder="1" applyAlignment="1">
      <alignment horizontal="center" vertical="center"/>
    </xf>
    <xf numFmtId="0" fontId="82" fillId="16" borderId="27" xfId="0" applyFont="1" applyFill="1" applyBorder="1" applyAlignment="1">
      <alignment vertical="center"/>
    </xf>
    <xf numFmtId="0" fontId="82" fillId="16" borderId="18" xfId="0" applyFont="1" applyFill="1" applyBorder="1" applyAlignment="1">
      <alignment horizontal="center" vertical="center"/>
    </xf>
    <xf numFmtId="0" fontId="82" fillId="0" borderId="28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95" fillId="0" borderId="28" xfId="0" applyFont="1" applyFill="1" applyBorder="1" applyAlignment="1">
      <alignment horizontal="center" vertical="center"/>
    </xf>
    <xf numFmtId="0" fontId="82" fillId="42" borderId="24" xfId="0" applyFont="1" applyFill="1" applyBorder="1" applyAlignment="1">
      <alignment horizontal="center" vertical="center"/>
    </xf>
    <xf numFmtId="0" fontId="82" fillId="43" borderId="28" xfId="0" applyFont="1" applyFill="1" applyBorder="1" applyAlignment="1">
      <alignment horizontal="center" vertical="center"/>
    </xf>
    <xf numFmtId="0" fontId="82" fillId="43" borderId="27" xfId="0" applyFont="1" applyFill="1" applyBorder="1" applyAlignment="1">
      <alignment vertical="center"/>
    </xf>
    <xf numFmtId="0" fontId="89" fillId="43" borderId="18" xfId="0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82" fillId="42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0" fillId="45" borderId="0" xfId="0" applyFont="1" applyFill="1" applyAlignment="1">
      <alignment horizontal="center"/>
    </xf>
    <xf numFmtId="0" fontId="93" fillId="16" borderId="14" xfId="0" applyFont="1" applyFill="1" applyBorder="1" applyAlignment="1">
      <alignment horizontal="center" vertical="center"/>
    </xf>
    <xf numFmtId="0" fontId="87" fillId="16" borderId="32" xfId="0" applyFont="1" applyFill="1" applyBorder="1" applyAlignment="1">
      <alignment vertical="center"/>
    </xf>
    <xf numFmtId="0" fontId="87" fillId="35" borderId="20" xfId="0" applyFont="1" applyFill="1" applyBorder="1" applyAlignment="1">
      <alignment vertical="center"/>
    </xf>
    <xf numFmtId="0" fontId="87" fillId="16" borderId="33" xfId="0" applyFont="1" applyFill="1" applyBorder="1" applyAlignment="1">
      <alignment vertical="center"/>
    </xf>
    <xf numFmtId="0" fontId="87" fillId="35" borderId="21" xfId="0" applyFont="1" applyFill="1" applyBorder="1" applyAlignment="1">
      <alignment vertical="center"/>
    </xf>
    <xf numFmtId="0" fontId="82" fillId="16" borderId="19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tabSelected="1" zoomScale="40" zoomScaleNormal="40" zoomScalePageLayoutView="0" workbookViewId="0" topLeftCell="A1">
      <selection activeCell="AJ44" sqref="AJ44"/>
    </sheetView>
  </sheetViews>
  <sheetFormatPr defaultColWidth="9.140625" defaultRowHeight="12.75"/>
  <cols>
    <col min="1" max="1" width="2.7109375" style="6" customWidth="1"/>
    <col min="2" max="2" width="11.421875" style="3" customWidth="1"/>
    <col min="3" max="3" width="50.8515625" style="2" bestFit="1" customWidth="1"/>
    <col min="4" max="4" width="12.57421875" style="2" customWidth="1"/>
    <col min="5" max="5" width="13.7109375" style="2" customWidth="1"/>
    <col min="6" max="6" width="10.8515625" style="2" customWidth="1"/>
    <col min="7" max="9" width="10.140625" style="2" customWidth="1"/>
    <col min="10" max="11" width="12.00390625" style="2" customWidth="1"/>
    <col min="12" max="12" width="9.57421875" style="32" customWidth="1"/>
    <col min="13" max="13" width="9.140625" style="32" customWidth="1"/>
    <col min="14" max="14" width="11.7109375" style="2" customWidth="1"/>
    <col min="15" max="15" width="13.7109375" style="2" customWidth="1"/>
    <col min="16" max="16" width="20.00390625" style="2" customWidth="1"/>
    <col min="17" max="17" width="7.8515625" style="2" hidden="1" customWidth="1"/>
    <col min="18" max="18" width="10.8515625" style="2" bestFit="1" customWidth="1"/>
    <col min="19" max="19" width="14.00390625" style="4" customWidth="1"/>
    <col min="20" max="20" width="11.28125" style="2" customWidth="1"/>
    <col min="21" max="21" width="12.00390625" style="13" customWidth="1"/>
    <col min="22" max="22" width="8.57421875" style="2" customWidth="1"/>
    <col min="23" max="24" width="10.28125" style="2" bestFit="1" customWidth="1"/>
    <col min="25" max="25" width="10.8515625" style="2" bestFit="1" customWidth="1"/>
    <col min="26" max="26" width="9.421875" style="2" customWidth="1"/>
    <col min="27" max="27" width="13.421875" style="2" bestFit="1" customWidth="1"/>
    <col min="28" max="28" width="14.8515625" style="2" customWidth="1"/>
    <col min="29" max="29" width="19.140625" style="2" customWidth="1"/>
    <col min="30" max="16384" width="9.140625" style="5" customWidth="1"/>
  </cols>
  <sheetData>
    <row r="1" spans="3:27" ht="46.5" customHeight="1" thickBot="1">
      <c r="C1" s="8"/>
      <c r="D1" s="8"/>
      <c r="E1" s="8"/>
      <c r="F1" s="8"/>
      <c r="G1" s="8"/>
      <c r="H1" s="8"/>
      <c r="I1" s="8"/>
      <c r="J1" s="8"/>
      <c r="K1" s="8"/>
      <c r="L1" s="31"/>
      <c r="M1" s="31"/>
      <c r="N1" s="8"/>
      <c r="O1" s="8"/>
      <c r="P1" s="8"/>
      <c r="Q1" s="14"/>
      <c r="R1" s="14"/>
      <c r="S1" s="215" t="s">
        <v>19</v>
      </c>
      <c r="T1" s="216"/>
      <c r="U1" s="216"/>
      <c r="V1" s="217"/>
      <c r="X1" s="215" t="s">
        <v>20</v>
      </c>
      <c r="Y1" s="216"/>
      <c r="Z1" s="216"/>
      <c r="AA1" s="217"/>
    </row>
    <row r="2" spans="3:29" ht="41.25" customHeight="1" thickBot="1">
      <c r="C2" s="59" t="s">
        <v>98</v>
      </c>
      <c r="D2" s="60" t="s">
        <v>97</v>
      </c>
      <c r="S2" s="9" t="s">
        <v>87</v>
      </c>
      <c r="T2" s="10" t="s">
        <v>88</v>
      </c>
      <c r="U2" s="12" t="s">
        <v>90</v>
      </c>
      <c r="V2" s="11" t="s">
        <v>89</v>
      </c>
      <c r="W2" s="20" t="s">
        <v>26</v>
      </c>
      <c r="X2" s="215" t="s">
        <v>21</v>
      </c>
      <c r="Y2" s="216"/>
      <c r="Z2" s="216"/>
      <c r="AA2" s="217"/>
      <c r="AC2" s="21" t="s">
        <v>27</v>
      </c>
    </row>
    <row r="3" spans="3:29" ht="65.25" customHeight="1" thickBot="1">
      <c r="C3" s="212" t="s">
        <v>71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15"/>
      <c r="R3" s="15"/>
      <c r="S3" s="34"/>
      <c r="T3" s="35"/>
      <c r="U3" s="36"/>
      <c r="V3" s="37"/>
      <c r="W3" s="19"/>
      <c r="X3" s="218"/>
      <c r="Y3" s="218"/>
      <c r="Z3" s="218"/>
      <c r="AA3" s="218"/>
      <c r="AC3" s="22">
        <v>100553</v>
      </c>
    </row>
    <row r="4" spans="16:18" ht="18">
      <c r="P4" s="1"/>
      <c r="Q4" s="16"/>
      <c r="R4" s="16"/>
    </row>
    <row r="5" spans="1:29" ht="63.75" customHeight="1">
      <c r="A5" s="7"/>
      <c r="B5" s="38" t="s">
        <v>11</v>
      </c>
      <c r="C5" s="61" t="s">
        <v>68</v>
      </c>
      <c r="D5" s="38" t="s">
        <v>0</v>
      </c>
      <c r="E5" s="40" t="s">
        <v>64</v>
      </c>
      <c r="F5" s="40" t="s">
        <v>6</v>
      </c>
      <c r="G5" s="40" t="s">
        <v>1</v>
      </c>
      <c r="H5" s="40" t="s">
        <v>2</v>
      </c>
      <c r="I5" s="40" t="s">
        <v>69</v>
      </c>
      <c r="J5" s="40" t="s">
        <v>70</v>
      </c>
      <c r="K5" s="40" t="s">
        <v>81</v>
      </c>
      <c r="L5" s="38" t="s">
        <v>4</v>
      </c>
      <c r="M5" s="38" t="s">
        <v>5</v>
      </c>
      <c r="N5" s="38" t="s">
        <v>25</v>
      </c>
      <c r="O5" s="38" t="s">
        <v>3</v>
      </c>
      <c r="P5" s="38" t="s">
        <v>10</v>
      </c>
      <c r="Q5" s="38"/>
      <c r="R5" s="38" t="s">
        <v>86</v>
      </c>
      <c r="S5" s="38" t="s">
        <v>7</v>
      </c>
      <c r="T5" s="38" t="s">
        <v>8</v>
      </c>
      <c r="U5" s="39" t="s">
        <v>9</v>
      </c>
      <c r="V5" s="41" t="s">
        <v>13</v>
      </c>
      <c r="W5" s="41" t="s">
        <v>14</v>
      </c>
      <c r="X5" s="41" t="s">
        <v>15</v>
      </c>
      <c r="Y5" s="41" t="s">
        <v>16</v>
      </c>
      <c r="Z5" s="41" t="s">
        <v>17</v>
      </c>
      <c r="AA5" s="41" t="s">
        <v>18</v>
      </c>
      <c r="AB5" s="42" t="s">
        <v>9</v>
      </c>
      <c r="AC5" s="43" t="s">
        <v>12</v>
      </c>
    </row>
    <row r="6" spans="1:29" s="18" customFormat="1" ht="23.25" customHeight="1">
      <c r="A6" s="17"/>
      <c r="B6" s="26" t="s">
        <v>24</v>
      </c>
      <c r="C6" s="45" t="s">
        <v>59</v>
      </c>
      <c r="D6" s="176">
        <v>5</v>
      </c>
      <c r="E6" s="177">
        <v>6</v>
      </c>
      <c r="F6" s="177">
        <v>4</v>
      </c>
      <c r="G6" s="75">
        <v>10</v>
      </c>
      <c r="H6" s="75">
        <v>10</v>
      </c>
      <c r="I6" s="75">
        <v>10</v>
      </c>
      <c r="J6" s="75">
        <v>10</v>
      </c>
      <c r="K6" s="177">
        <v>10</v>
      </c>
      <c r="L6" s="46">
        <v>10</v>
      </c>
      <c r="M6" s="46">
        <v>10</v>
      </c>
      <c r="N6" s="176">
        <v>5</v>
      </c>
      <c r="O6" s="47">
        <f aca="true" t="shared" si="0" ref="O6:O42">D6+E6+F6+K6+L6+M6+N6</f>
        <v>50</v>
      </c>
      <c r="P6" s="100">
        <v>1</v>
      </c>
      <c r="Q6" s="48"/>
      <c r="R6" s="48"/>
      <c r="S6" s="49">
        <v>25</v>
      </c>
      <c r="T6" s="49">
        <v>25</v>
      </c>
      <c r="U6" s="50"/>
      <c r="V6" s="148">
        <f aca="true" t="shared" si="1" ref="V6:V36">D6</f>
        <v>5</v>
      </c>
      <c r="W6" s="148">
        <f aca="true" t="shared" si="2" ref="W6:W36">E6+F6</f>
        <v>10</v>
      </c>
      <c r="X6" s="148">
        <f aca="true" t="shared" si="3" ref="X6:X36">K6</f>
        <v>10</v>
      </c>
      <c r="Y6" s="148">
        <f aca="true" t="shared" si="4" ref="Y6:Y36">L6+M6</f>
        <v>20</v>
      </c>
      <c r="Z6" s="148">
        <f aca="true" t="shared" si="5" ref="Z6:Z36">N6</f>
        <v>5</v>
      </c>
      <c r="AA6" s="148">
        <f aca="true" t="shared" si="6" ref="AA6:AA36">U6</f>
        <v>0</v>
      </c>
      <c r="AB6" s="149">
        <f aca="true" t="shared" si="7" ref="AB6:AB36">AA6+Z6+Y6+X6+W6+V6</f>
        <v>50</v>
      </c>
      <c r="AC6" s="150"/>
    </row>
    <row r="7" spans="1:29" s="24" customFormat="1" ht="29.25" customHeight="1">
      <c r="A7" s="23"/>
      <c r="B7" s="65">
        <v>1</v>
      </c>
      <c r="C7" s="82" t="s">
        <v>28</v>
      </c>
      <c r="D7" s="178">
        <v>5</v>
      </c>
      <c r="E7" s="178">
        <v>6</v>
      </c>
      <c r="F7" s="178">
        <v>4</v>
      </c>
      <c r="G7" s="83">
        <v>10</v>
      </c>
      <c r="H7" s="83">
        <v>10</v>
      </c>
      <c r="I7" s="83">
        <v>9</v>
      </c>
      <c r="J7" s="83">
        <v>9</v>
      </c>
      <c r="K7" s="178">
        <f aca="true" t="shared" si="8" ref="K7:K12">(G7+H7+I7+J7)/4</f>
        <v>9.5</v>
      </c>
      <c r="L7" s="97">
        <v>11.4</v>
      </c>
      <c r="M7" s="97">
        <v>9.3</v>
      </c>
      <c r="N7" s="182">
        <v>6</v>
      </c>
      <c r="O7" s="84">
        <f t="shared" si="0"/>
        <v>51.2</v>
      </c>
      <c r="P7" s="101">
        <f aca="true" t="shared" si="9" ref="P7:P42">O7/$O$6</f>
        <v>1.024</v>
      </c>
      <c r="Q7" s="86"/>
      <c r="R7" s="85">
        <v>0.76</v>
      </c>
      <c r="S7" s="87">
        <f aca="true" t="shared" si="10" ref="S7:S34">R7*25</f>
        <v>19</v>
      </c>
      <c r="T7" s="88">
        <f aca="true" t="shared" si="11" ref="T7:T12">(L7+M7)*2.5/2</f>
        <v>25.875000000000004</v>
      </c>
      <c r="U7" s="87">
        <f aca="true" t="shared" si="12" ref="U7:U36">S7+T7</f>
        <v>44.875</v>
      </c>
      <c r="V7" s="151">
        <f t="shared" si="1"/>
        <v>5</v>
      </c>
      <c r="W7" s="151">
        <f t="shared" si="2"/>
        <v>10</v>
      </c>
      <c r="X7" s="151">
        <f t="shared" si="3"/>
        <v>9.5</v>
      </c>
      <c r="Y7" s="151">
        <f t="shared" si="4"/>
        <v>20.700000000000003</v>
      </c>
      <c r="Z7" s="151">
        <f t="shared" si="5"/>
        <v>6</v>
      </c>
      <c r="AA7" s="151">
        <f t="shared" si="6"/>
        <v>44.875</v>
      </c>
      <c r="AB7" s="152">
        <f t="shared" si="7"/>
        <v>96.075</v>
      </c>
      <c r="AC7" s="161">
        <v>10</v>
      </c>
    </row>
    <row r="8" spans="1:29" s="24" customFormat="1" ht="29.25" customHeight="1">
      <c r="A8" s="23"/>
      <c r="B8" s="65">
        <v>6</v>
      </c>
      <c r="C8" s="82" t="s">
        <v>32</v>
      </c>
      <c r="D8" s="178">
        <v>6</v>
      </c>
      <c r="E8" s="178">
        <v>6</v>
      </c>
      <c r="F8" s="178">
        <v>4</v>
      </c>
      <c r="G8" s="83">
        <v>10</v>
      </c>
      <c r="H8" s="83">
        <v>8</v>
      </c>
      <c r="I8" s="83">
        <v>9</v>
      </c>
      <c r="J8" s="83">
        <v>10</v>
      </c>
      <c r="K8" s="178">
        <f t="shared" si="8"/>
        <v>9.25</v>
      </c>
      <c r="L8" s="97">
        <v>11</v>
      </c>
      <c r="M8" s="97">
        <v>8.5</v>
      </c>
      <c r="N8" s="167">
        <v>5</v>
      </c>
      <c r="O8" s="84">
        <f t="shared" si="0"/>
        <v>49.75</v>
      </c>
      <c r="P8" s="101">
        <f t="shared" si="9"/>
        <v>0.995</v>
      </c>
      <c r="Q8" s="85"/>
      <c r="R8" s="85">
        <v>0.87</v>
      </c>
      <c r="S8" s="87">
        <f t="shared" si="10"/>
        <v>21.75</v>
      </c>
      <c r="T8" s="88">
        <f t="shared" si="11"/>
        <v>24.375</v>
      </c>
      <c r="U8" s="87">
        <f t="shared" si="12"/>
        <v>46.125</v>
      </c>
      <c r="V8" s="151">
        <f t="shared" si="1"/>
        <v>6</v>
      </c>
      <c r="W8" s="151">
        <f t="shared" si="2"/>
        <v>10</v>
      </c>
      <c r="X8" s="151">
        <f t="shared" si="3"/>
        <v>9.25</v>
      </c>
      <c r="Y8" s="151">
        <f t="shared" si="4"/>
        <v>19.5</v>
      </c>
      <c r="Z8" s="151">
        <f t="shared" si="5"/>
        <v>5</v>
      </c>
      <c r="AA8" s="151">
        <f t="shared" si="6"/>
        <v>46.125</v>
      </c>
      <c r="AB8" s="152">
        <f t="shared" si="7"/>
        <v>95.875</v>
      </c>
      <c r="AC8" s="161">
        <v>10</v>
      </c>
    </row>
    <row r="9" spans="1:32" s="24" customFormat="1" ht="29.25" customHeight="1">
      <c r="A9" s="23"/>
      <c r="B9" s="65">
        <v>19</v>
      </c>
      <c r="C9" s="82" t="s">
        <v>41</v>
      </c>
      <c r="D9" s="178">
        <v>6</v>
      </c>
      <c r="E9" s="178">
        <v>6</v>
      </c>
      <c r="F9" s="178">
        <v>4</v>
      </c>
      <c r="G9" s="83">
        <v>10</v>
      </c>
      <c r="H9" s="83">
        <v>12</v>
      </c>
      <c r="I9" s="83">
        <v>10</v>
      </c>
      <c r="J9" s="83">
        <v>9</v>
      </c>
      <c r="K9" s="178">
        <f t="shared" si="8"/>
        <v>10.25</v>
      </c>
      <c r="L9" s="97">
        <v>7.2</v>
      </c>
      <c r="M9" s="97">
        <v>9</v>
      </c>
      <c r="N9" s="167">
        <v>8</v>
      </c>
      <c r="O9" s="84">
        <f t="shared" si="0"/>
        <v>50.45</v>
      </c>
      <c r="P9" s="101">
        <f t="shared" si="9"/>
        <v>1.0090000000000001</v>
      </c>
      <c r="Q9" s="86"/>
      <c r="R9" s="85">
        <v>0.7</v>
      </c>
      <c r="S9" s="87">
        <f t="shared" si="10"/>
        <v>17.5</v>
      </c>
      <c r="T9" s="88">
        <f t="shared" si="11"/>
        <v>20.25</v>
      </c>
      <c r="U9" s="87">
        <f t="shared" si="12"/>
        <v>37.75</v>
      </c>
      <c r="V9" s="151">
        <f t="shared" si="1"/>
        <v>6</v>
      </c>
      <c r="W9" s="151">
        <f t="shared" si="2"/>
        <v>10</v>
      </c>
      <c r="X9" s="151">
        <f t="shared" si="3"/>
        <v>10.25</v>
      </c>
      <c r="Y9" s="151">
        <f t="shared" si="4"/>
        <v>16.2</v>
      </c>
      <c r="Z9" s="151">
        <f t="shared" si="5"/>
        <v>8</v>
      </c>
      <c r="AA9" s="151">
        <f t="shared" si="6"/>
        <v>37.75</v>
      </c>
      <c r="AB9" s="152">
        <f t="shared" si="7"/>
        <v>88.2</v>
      </c>
      <c r="AC9" s="161">
        <v>9</v>
      </c>
      <c r="AE9" s="63"/>
      <c r="AF9" s="63"/>
    </row>
    <row r="10" spans="1:32" s="24" customFormat="1" ht="29.25" customHeight="1">
      <c r="A10" s="23"/>
      <c r="B10" s="65">
        <v>13</v>
      </c>
      <c r="C10" s="82" t="s">
        <v>38</v>
      </c>
      <c r="D10" s="178">
        <v>5</v>
      </c>
      <c r="E10" s="178">
        <v>5</v>
      </c>
      <c r="F10" s="178">
        <v>4</v>
      </c>
      <c r="G10" s="83">
        <v>9</v>
      </c>
      <c r="H10" s="83">
        <v>10</v>
      </c>
      <c r="I10" s="83">
        <v>9</v>
      </c>
      <c r="J10" s="83">
        <v>10</v>
      </c>
      <c r="K10" s="178">
        <f t="shared" si="8"/>
        <v>9.5</v>
      </c>
      <c r="L10" s="183">
        <v>8.9</v>
      </c>
      <c r="M10" s="97">
        <v>8.5</v>
      </c>
      <c r="N10" s="167">
        <v>5</v>
      </c>
      <c r="O10" s="84">
        <f t="shared" si="0"/>
        <v>45.9</v>
      </c>
      <c r="P10" s="101">
        <f t="shared" si="9"/>
        <v>0.9179999999999999</v>
      </c>
      <c r="Q10" s="86"/>
      <c r="R10" s="85">
        <v>0.81</v>
      </c>
      <c r="S10" s="87">
        <f t="shared" si="10"/>
        <v>20.25</v>
      </c>
      <c r="T10" s="88">
        <f t="shared" si="11"/>
        <v>21.75</v>
      </c>
      <c r="U10" s="87">
        <f t="shared" si="12"/>
        <v>42</v>
      </c>
      <c r="V10" s="151">
        <f t="shared" si="1"/>
        <v>5</v>
      </c>
      <c r="W10" s="151">
        <f t="shared" si="2"/>
        <v>9</v>
      </c>
      <c r="X10" s="151">
        <f t="shared" si="3"/>
        <v>9.5</v>
      </c>
      <c r="Y10" s="151">
        <f t="shared" si="4"/>
        <v>17.4</v>
      </c>
      <c r="Z10" s="151">
        <f t="shared" si="5"/>
        <v>5</v>
      </c>
      <c r="AA10" s="151">
        <f t="shared" si="6"/>
        <v>42</v>
      </c>
      <c r="AB10" s="152">
        <f t="shared" si="7"/>
        <v>87.9</v>
      </c>
      <c r="AC10" s="161">
        <v>9</v>
      </c>
      <c r="AE10" s="63"/>
      <c r="AF10" s="63"/>
    </row>
    <row r="11" spans="1:32" s="24" customFormat="1" ht="29.25" customHeight="1">
      <c r="A11" s="62"/>
      <c r="B11" s="65">
        <v>11</v>
      </c>
      <c r="C11" s="82" t="s">
        <v>36</v>
      </c>
      <c r="D11" s="178">
        <v>5</v>
      </c>
      <c r="E11" s="178">
        <v>4</v>
      </c>
      <c r="F11" s="178">
        <v>4</v>
      </c>
      <c r="G11" s="83">
        <v>10</v>
      </c>
      <c r="H11" s="83">
        <v>9</v>
      </c>
      <c r="I11" s="83">
        <v>9</v>
      </c>
      <c r="J11" s="83">
        <v>10</v>
      </c>
      <c r="K11" s="178">
        <f t="shared" si="8"/>
        <v>9.5</v>
      </c>
      <c r="L11" s="97">
        <v>10.4</v>
      </c>
      <c r="M11" s="97">
        <v>8.2</v>
      </c>
      <c r="N11" s="167">
        <v>5</v>
      </c>
      <c r="O11" s="84">
        <f t="shared" si="0"/>
        <v>46.099999999999994</v>
      </c>
      <c r="P11" s="101">
        <f t="shared" si="9"/>
        <v>0.9219999999999999</v>
      </c>
      <c r="Q11" s="86"/>
      <c r="R11" s="85">
        <v>0.73</v>
      </c>
      <c r="S11" s="87">
        <f t="shared" si="10"/>
        <v>18.25</v>
      </c>
      <c r="T11" s="88">
        <f t="shared" si="11"/>
        <v>23.25</v>
      </c>
      <c r="U11" s="87">
        <f t="shared" si="12"/>
        <v>41.5</v>
      </c>
      <c r="V11" s="151">
        <f t="shared" si="1"/>
        <v>5</v>
      </c>
      <c r="W11" s="151">
        <f t="shared" si="2"/>
        <v>8</v>
      </c>
      <c r="X11" s="151">
        <f t="shared" si="3"/>
        <v>9.5</v>
      </c>
      <c r="Y11" s="151">
        <f t="shared" si="4"/>
        <v>18.6</v>
      </c>
      <c r="Z11" s="151">
        <f t="shared" si="5"/>
        <v>5</v>
      </c>
      <c r="AA11" s="151">
        <f t="shared" si="6"/>
        <v>41.5</v>
      </c>
      <c r="AB11" s="152">
        <f t="shared" si="7"/>
        <v>87.6</v>
      </c>
      <c r="AC11" s="161">
        <v>9</v>
      </c>
      <c r="AD11" s="63"/>
      <c r="AE11" s="63"/>
      <c r="AF11" s="63"/>
    </row>
    <row r="12" spans="1:32" s="24" customFormat="1" ht="29.25" customHeight="1">
      <c r="A12" s="23"/>
      <c r="B12" s="65">
        <v>12</v>
      </c>
      <c r="C12" s="82" t="s">
        <v>37</v>
      </c>
      <c r="D12" s="178">
        <v>5</v>
      </c>
      <c r="E12" s="178">
        <v>5</v>
      </c>
      <c r="F12" s="178">
        <v>3</v>
      </c>
      <c r="G12" s="83">
        <v>12</v>
      </c>
      <c r="H12" s="83">
        <v>9</v>
      </c>
      <c r="I12" s="83">
        <v>9</v>
      </c>
      <c r="J12" s="83">
        <v>9</v>
      </c>
      <c r="K12" s="178">
        <f t="shared" si="8"/>
        <v>9.75</v>
      </c>
      <c r="L12" s="97">
        <v>9.2</v>
      </c>
      <c r="M12" s="97">
        <v>8.5</v>
      </c>
      <c r="N12" s="182">
        <v>8</v>
      </c>
      <c r="O12" s="84">
        <f t="shared" si="0"/>
        <v>48.45</v>
      </c>
      <c r="P12" s="101">
        <f t="shared" si="9"/>
        <v>0.9690000000000001</v>
      </c>
      <c r="Q12" s="86"/>
      <c r="R12" s="85">
        <v>0.6</v>
      </c>
      <c r="S12" s="87">
        <f t="shared" si="10"/>
        <v>15</v>
      </c>
      <c r="T12" s="88">
        <f t="shared" si="11"/>
        <v>22.125</v>
      </c>
      <c r="U12" s="87">
        <f t="shared" si="12"/>
        <v>37.125</v>
      </c>
      <c r="V12" s="151">
        <f t="shared" si="1"/>
        <v>5</v>
      </c>
      <c r="W12" s="151">
        <f t="shared" si="2"/>
        <v>8</v>
      </c>
      <c r="X12" s="151">
        <f t="shared" si="3"/>
        <v>9.75</v>
      </c>
      <c r="Y12" s="151">
        <f t="shared" si="4"/>
        <v>17.7</v>
      </c>
      <c r="Z12" s="151">
        <f t="shared" si="5"/>
        <v>8</v>
      </c>
      <c r="AA12" s="151">
        <f t="shared" si="6"/>
        <v>37.125</v>
      </c>
      <c r="AB12" s="152">
        <f t="shared" si="7"/>
        <v>85.575</v>
      </c>
      <c r="AC12" s="161">
        <v>9</v>
      </c>
      <c r="AE12" s="63"/>
      <c r="AF12" s="63"/>
    </row>
    <row r="13" spans="1:29" s="24" customFormat="1" ht="29.25" customHeight="1">
      <c r="A13" s="23"/>
      <c r="B13" s="65">
        <v>37</v>
      </c>
      <c r="C13" s="82" t="s">
        <v>79</v>
      </c>
      <c r="D13" s="97">
        <v>5</v>
      </c>
      <c r="E13" s="97">
        <v>6</v>
      </c>
      <c r="F13" s="97">
        <v>4</v>
      </c>
      <c r="G13" s="96">
        <v>10.9</v>
      </c>
      <c r="H13" s="96">
        <v>10.2</v>
      </c>
      <c r="I13" s="83">
        <v>9</v>
      </c>
      <c r="J13" s="83">
        <v>10</v>
      </c>
      <c r="K13" s="97">
        <f>(I13+J13)/2</f>
        <v>9.5</v>
      </c>
      <c r="L13" s="97">
        <v>8.1</v>
      </c>
      <c r="M13" s="97">
        <v>8.1</v>
      </c>
      <c r="N13" s="84">
        <v>6</v>
      </c>
      <c r="O13" s="84">
        <f t="shared" si="0"/>
        <v>46.7</v>
      </c>
      <c r="P13" s="101">
        <f t="shared" si="9"/>
        <v>0.934</v>
      </c>
      <c r="Q13" s="98"/>
      <c r="R13" s="85">
        <v>0.62</v>
      </c>
      <c r="S13" s="87">
        <f t="shared" si="10"/>
        <v>15.5</v>
      </c>
      <c r="T13" s="88">
        <f>(L13+M13+G13+H13)/4*2.5</f>
        <v>23.3125</v>
      </c>
      <c r="U13" s="87">
        <f t="shared" si="12"/>
        <v>38.8125</v>
      </c>
      <c r="V13" s="151">
        <f t="shared" si="1"/>
        <v>5</v>
      </c>
      <c r="W13" s="151">
        <f t="shared" si="2"/>
        <v>10</v>
      </c>
      <c r="X13" s="151">
        <f t="shared" si="3"/>
        <v>9.5</v>
      </c>
      <c r="Y13" s="151">
        <f t="shared" si="4"/>
        <v>16.2</v>
      </c>
      <c r="Z13" s="151">
        <f t="shared" si="5"/>
        <v>6</v>
      </c>
      <c r="AA13" s="151">
        <f t="shared" si="6"/>
        <v>38.8125</v>
      </c>
      <c r="AB13" s="152">
        <f t="shared" si="7"/>
        <v>85.5125</v>
      </c>
      <c r="AC13" s="161">
        <v>9</v>
      </c>
    </row>
    <row r="14" spans="1:32" s="63" customFormat="1" ht="29.25" customHeight="1">
      <c r="A14" s="23"/>
      <c r="B14" s="65">
        <v>3</v>
      </c>
      <c r="C14" s="82" t="s">
        <v>30</v>
      </c>
      <c r="D14" s="178">
        <v>6</v>
      </c>
      <c r="E14" s="178">
        <v>3</v>
      </c>
      <c r="F14" s="178">
        <v>4</v>
      </c>
      <c r="G14" s="83">
        <v>10</v>
      </c>
      <c r="H14" s="83">
        <v>9</v>
      </c>
      <c r="I14" s="83">
        <v>9</v>
      </c>
      <c r="J14" s="83">
        <v>10</v>
      </c>
      <c r="K14" s="178">
        <f aca="true" t="shared" si="13" ref="K14:K36">(G14+H14+I14+J14)/4</f>
        <v>9.5</v>
      </c>
      <c r="L14" s="97">
        <v>7.6</v>
      </c>
      <c r="M14" s="97">
        <v>7.3</v>
      </c>
      <c r="N14" s="167">
        <v>5</v>
      </c>
      <c r="O14" s="84">
        <f t="shared" si="0"/>
        <v>42.4</v>
      </c>
      <c r="P14" s="101">
        <f t="shared" si="9"/>
        <v>0.848</v>
      </c>
      <c r="Q14" s="86"/>
      <c r="R14" s="85">
        <v>0.73</v>
      </c>
      <c r="S14" s="87">
        <f t="shared" si="10"/>
        <v>18.25</v>
      </c>
      <c r="T14" s="87">
        <v>17</v>
      </c>
      <c r="U14" s="87">
        <f t="shared" si="12"/>
        <v>35.25</v>
      </c>
      <c r="V14" s="151">
        <f t="shared" si="1"/>
        <v>6</v>
      </c>
      <c r="W14" s="151">
        <f t="shared" si="2"/>
        <v>7</v>
      </c>
      <c r="X14" s="151">
        <f t="shared" si="3"/>
        <v>9.5</v>
      </c>
      <c r="Y14" s="151">
        <f t="shared" si="4"/>
        <v>14.899999999999999</v>
      </c>
      <c r="Z14" s="151">
        <f t="shared" si="5"/>
        <v>5</v>
      </c>
      <c r="AA14" s="151">
        <f t="shared" si="6"/>
        <v>35.25</v>
      </c>
      <c r="AB14" s="152">
        <f t="shared" si="7"/>
        <v>77.65</v>
      </c>
      <c r="AC14" s="161">
        <v>8</v>
      </c>
      <c r="AD14" s="24"/>
      <c r="AE14" s="24"/>
      <c r="AF14" s="24"/>
    </row>
    <row r="15" spans="1:33" s="63" customFormat="1" ht="29.25" customHeight="1">
      <c r="A15" s="62"/>
      <c r="B15" s="65">
        <v>7</v>
      </c>
      <c r="C15" s="82" t="s">
        <v>33</v>
      </c>
      <c r="D15" s="178">
        <v>5</v>
      </c>
      <c r="E15" s="178">
        <v>6</v>
      </c>
      <c r="F15" s="178">
        <v>4</v>
      </c>
      <c r="G15" s="83">
        <v>9</v>
      </c>
      <c r="H15" s="83">
        <v>10</v>
      </c>
      <c r="I15" s="83">
        <v>9</v>
      </c>
      <c r="J15" s="83">
        <v>9</v>
      </c>
      <c r="K15" s="178">
        <f t="shared" si="13"/>
        <v>9.25</v>
      </c>
      <c r="L15" s="97">
        <v>8</v>
      </c>
      <c r="M15" s="97">
        <v>9.3</v>
      </c>
      <c r="N15" s="167">
        <v>4</v>
      </c>
      <c r="O15" s="84">
        <f t="shared" si="0"/>
        <v>45.55</v>
      </c>
      <c r="P15" s="101">
        <f t="shared" si="9"/>
        <v>0.9109999999999999</v>
      </c>
      <c r="Q15" s="85"/>
      <c r="R15" s="85">
        <v>0.4</v>
      </c>
      <c r="S15" s="87">
        <f t="shared" si="10"/>
        <v>10</v>
      </c>
      <c r="T15" s="88">
        <f>(L15+M15)*2.5/2</f>
        <v>21.625</v>
      </c>
      <c r="U15" s="87">
        <f t="shared" si="12"/>
        <v>31.625</v>
      </c>
      <c r="V15" s="151">
        <f t="shared" si="1"/>
        <v>5</v>
      </c>
      <c r="W15" s="151">
        <f t="shared" si="2"/>
        <v>10</v>
      </c>
      <c r="X15" s="151">
        <f t="shared" si="3"/>
        <v>9.25</v>
      </c>
      <c r="Y15" s="151">
        <f t="shared" si="4"/>
        <v>17.3</v>
      </c>
      <c r="Z15" s="151">
        <f t="shared" si="5"/>
        <v>4</v>
      </c>
      <c r="AA15" s="151">
        <f t="shared" si="6"/>
        <v>31.625</v>
      </c>
      <c r="AB15" s="152">
        <f t="shared" si="7"/>
        <v>77.175</v>
      </c>
      <c r="AC15" s="161">
        <v>8</v>
      </c>
      <c r="AE15" s="24"/>
      <c r="AF15" s="24"/>
      <c r="AG15" s="24"/>
    </row>
    <row r="16" spans="1:33" s="63" customFormat="1" ht="29.25" customHeight="1">
      <c r="A16" s="23"/>
      <c r="B16" s="65">
        <v>22</v>
      </c>
      <c r="C16" s="82" t="s">
        <v>44</v>
      </c>
      <c r="D16" s="178">
        <v>5</v>
      </c>
      <c r="E16" s="178">
        <v>2</v>
      </c>
      <c r="F16" s="178">
        <v>4</v>
      </c>
      <c r="G16" s="83">
        <v>9</v>
      </c>
      <c r="H16" s="83">
        <v>10</v>
      </c>
      <c r="I16" s="83">
        <v>10</v>
      </c>
      <c r="J16" s="83">
        <v>9</v>
      </c>
      <c r="K16" s="178">
        <f t="shared" si="13"/>
        <v>9.5</v>
      </c>
      <c r="L16" s="97">
        <v>7</v>
      </c>
      <c r="M16" s="97">
        <v>7.7</v>
      </c>
      <c r="N16" s="167">
        <v>4</v>
      </c>
      <c r="O16" s="84">
        <f t="shared" si="0"/>
        <v>39.2</v>
      </c>
      <c r="P16" s="101">
        <f t="shared" si="9"/>
        <v>0.784</v>
      </c>
      <c r="Q16" s="86"/>
      <c r="R16" s="85">
        <v>0.64</v>
      </c>
      <c r="S16" s="87">
        <f t="shared" si="10"/>
        <v>16</v>
      </c>
      <c r="T16" s="87">
        <v>21</v>
      </c>
      <c r="U16" s="87">
        <f t="shared" si="12"/>
        <v>37</v>
      </c>
      <c r="V16" s="151">
        <f t="shared" si="1"/>
        <v>5</v>
      </c>
      <c r="W16" s="151">
        <f t="shared" si="2"/>
        <v>6</v>
      </c>
      <c r="X16" s="151">
        <f t="shared" si="3"/>
        <v>9.5</v>
      </c>
      <c r="Y16" s="151">
        <f t="shared" si="4"/>
        <v>14.7</v>
      </c>
      <c r="Z16" s="151">
        <f t="shared" si="5"/>
        <v>4</v>
      </c>
      <c r="AA16" s="151">
        <f t="shared" si="6"/>
        <v>37</v>
      </c>
      <c r="AB16" s="152">
        <f t="shared" si="7"/>
        <v>76.2</v>
      </c>
      <c r="AC16" s="161">
        <v>8</v>
      </c>
      <c r="AD16" s="24"/>
      <c r="AE16" s="24"/>
      <c r="AF16" s="24"/>
      <c r="AG16" s="24"/>
    </row>
    <row r="17" spans="1:33" s="63" customFormat="1" ht="29.25" customHeight="1">
      <c r="A17" s="23"/>
      <c r="B17" s="65">
        <v>34</v>
      </c>
      <c r="C17" s="82" t="s">
        <v>54</v>
      </c>
      <c r="D17" s="178">
        <v>6</v>
      </c>
      <c r="E17" s="178">
        <v>2</v>
      </c>
      <c r="F17" s="178">
        <v>4</v>
      </c>
      <c r="G17" s="83">
        <v>9</v>
      </c>
      <c r="H17" s="83">
        <v>8</v>
      </c>
      <c r="I17" s="83">
        <v>9</v>
      </c>
      <c r="J17" s="83">
        <v>10</v>
      </c>
      <c r="K17" s="178">
        <f t="shared" si="13"/>
        <v>9</v>
      </c>
      <c r="L17" s="183">
        <v>10</v>
      </c>
      <c r="M17" s="97">
        <v>8</v>
      </c>
      <c r="N17" s="167">
        <v>0</v>
      </c>
      <c r="O17" s="84">
        <f t="shared" si="0"/>
        <v>39</v>
      </c>
      <c r="P17" s="101">
        <f t="shared" si="9"/>
        <v>0.78</v>
      </c>
      <c r="Q17" s="86"/>
      <c r="R17" s="85">
        <v>0.58</v>
      </c>
      <c r="S17" s="87">
        <f t="shared" si="10"/>
        <v>14.499999999999998</v>
      </c>
      <c r="T17" s="88">
        <f>(L17+M17)*2.5/2</f>
        <v>22.5</v>
      </c>
      <c r="U17" s="87">
        <f t="shared" si="12"/>
        <v>37</v>
      </c>
      <c r="V17" s="151">
        <f t="shared" si="1"/>
        <v>6</v>
      </c>
      <c r="W17" s="151">
        <f t="shared" si="2"/>
        <v>6</v>
      </c>
      <c r="X17" s="151">
        <f t="shared" si="3"/>
        <v>9</v>
      </c>
      <c r="Y17" s="151">
        <f t="shared" si="4"/>
        <v>18</v>
      </c>
      <c r="Z17" s="151">
        <f t="shared" si="5"/>
        <v>0</v>
      </c>
      <c r="AA17" s="151">
        <f t="shared" si="6"/>
        <v>37</v>
      </c>
      <c r="AB17" s="152">
        <f t="shared" si="7"/>
        <v>76</v>
      </c>
      <c r="AC17" s="161">
        <v>8</v>
      </c>
      <c r="AD17" s="24"/>
      <c r="AE17" s="24"/>
      <c r="AF17" s="24"/>
      <c r="AG17" s="24"/>
    </row>
    <row r="18" spans="1:29" s="63" customFormat="1" ht="29.25" customHeight="1">
      <c r="A18" s="62"/>
      <c r="B18" s="65">
        <v>10</v>
      </c>
      <c r="C18" s="82" t="s">
        <v>35</v>
      </c>
      <c r="D18" s="178">
        <v>5</v>
      </c>
      <c r="E18" s="178">
        <v>4</v>
      </c>
      <c r="F18" s="178">
        <v>2</v>
      </c>
      <c r="G18" s="83">
        <v>12</v>
      </c>
      <c r="H18" s="83">
        <v>10</v>
      </c>
      <c r="I18" s="83">
        <v>10</v>
      </c>
      <c r="J18" s="83">
        <v>10</v>
      </c>
      <c r="K18" s="178">
        <f t="shared" si="13"/>
        <v>10.5</v>
      </c>
      <c r="L18" s="183">
        <v>8.2</v>
      </c>
      <c r="M18" s="97">
        <v>8</v>
      </c>
      <c r="N18" s="182">
        <v>4</v>
      </c>
      <c r="O18" s="84">
        <f t="shared" si="0"/>
        <v>41.7</v>
      </c>
      <c r="P18" s="101">
        <f t="shared" si="9"/>
        <v>0.8340000000000001</v>
      </c>
      <c r="Q18" s="86"/>
      <c r="R18" s="85">
        <v>0.55</v>
      </c>
      <c r="S18" s="87">
        <f t="shared" si="10"/>
        <v>13.750000000000002</v>
      </c>
      <c r="T18" s="88">
        <f>(L18+M18)*2.5/2</f>
        <v>20.25</v>
      </c>
      <c r="U18" s="87">
        <f t="shared" si="12"/>
        <v>34</v>
      </c>
      <c r="V18" s="151">
        <f t="shared" si="1"/>
        <v>5</v>
      </c>
      <c r="W18" s="151">
        <f t="shared" si="2"/>
        <v>6</v>
      </c>
      <c r="X18" s="151">
        <f t="shared" si="3"/>
        <v>10.5</v>
      </c>
      <c r="Y18" s="151">
        <f t="shared" si="4"/>
        <v>16.2</v>
      </c>
      <c r="Z18" s="151">
        <f t="shared" si="5"/>
        <v>4</v>
      </c>
      <c r="AA18" s="151">
        <f t="shared" si="6"/>
        <v>34</v>
      </c>
      <c r="AB18" s="152">
        <f t="shared" si="7"/>
        <v>75.7</v>
      </c>
      <c r="AC18" s="161">
        <v>8</v>
      </c>
    </row>
    <row r="19" spans="1:32" s="63" customFormat="1" ht="29.25" customHeight="1">
      <c r="A19" s="62"/>
      <c r="B19" s="65">
        <v>9</v>
      </c>
      <c r="C19" s="82" t="s">
        <v>34</v>
      </c>
      <c r="D19" s="178">
        <v>5</v>
      </c>
      <c r="E19" s="178">
        <v>1</v>
      </c>
      <c r="F19" s="178">
        <v>3</v>
      </c>
      <c r="G19" s="83">
        <v>10</v>
      </c>
      <c r="H19" s="83">
        <v>9</v>
      </c>
      <c r="I19" s="83">
        <v>8</v>
      </c>
      <c r="J19" s="83">
        <v>10</v>
      </c>
      <c r="K19" s="178">
        <f t="shared" si="13"/>
        <v>9.25</v>
      </c>
      <c r="L19" s="97">
        <v>8.2</v>
      </c>
      <c r="M19" s="183">
        <v>8.2</v>
      </c>
      <c r="N19" s="167">
        <v>0</v>
      </c>
      <c r="O19" s="84">
        <f t="shared" si="0"/>
        <v>34.65</v>
      </c>
      <c r="P19" s="101">
        <f t="shared" si="9"/>
        <v>0.693</v>
      </c>
      <c r="Q19" s="86"/>
      <c r="R19" s="85">
        <v>0.55</v>
      </c>
      <c r="S19" s="87">
        <f t="shared" si="10"/>
        <v>13.750000000000002</v>
      </c>
      <c r="T19" s="88">
        <f>(L19+M19)*2.5/2</f>
        <v>20.5</v>
      </c>
      <c r="U19" s="87">
        <f t="shared" si="12"/>
        <v>34.25</v>
      </c>
      <c r="V19" s="151">
        <f t="shared" si="1"/>
        <v>5</v>
      </c>
      <c r="W19" s="151">
        <f t="shared" si="2"/>
        <v>4</v>
      </c>
      <c r="X19" s="151">
        <f t="shared" si="3"/>
        <v>9.25</v>
      </c>
      <c r="Y19" s="151">
        <f t="shared" si="4"/>
        <v>16.4</v>
      </c>
      <c r="Z19" s="151">
        <f t="shared" si="5"/>
        <v>0</v>
      </c>
      <c r="AA19" s="151">
        <f t="shared" si="6"/>
        <v>34.25</v>
      </c>
      <c r="AB19" s="152">
        <f t="shared" si="7"/>
        <v>68.9</v>
      </c>
      <c r="AC19" s="161">
        <v>7</v>
      </c>
      <c r="AE19" s="24"/>
      <c r="AF19" s="24"/>
    </row>
    <row r="20" spans="1:32" s="63" customFormat="1" ht="29.25" customHeight="1">
      <c r="A20" s="23"/>
      <c r="B20" s="65">
        <v>4</v>
      </c>
      <c r="C20" s="82" t="s">
        <v>63</v>
      </c>
      <c r="D20" s="178">
        <v>6</v>
      </c>
      <c r="E20" s="178">
        <v>5</v>
      </c>
      <c r="F20" s="178">
        <v>2</v>
      </c>
      <c r="G20" s="83">
        <v>10</v>
      </c>
      <c r="H20" s="83">
        <v>3</v>
      </c>
      <c r="I20" s="83">
        <v>9</v>
      </c>
      <c r="J20" s="83">
        <v>11</v>
      </c>
      <c r="K20" s="178">
        <f t="shared" si="13"/>
        <v>8.25</v>
      </c>
      <c r="L20" s="97">
        <v>8</v>
      </c>
      <c r="M20" s="183">
        <v>7.2</v>
      </c>
      <c r="N20" s="167">
        <v>0</v>
      </c>
      <c r="O20" s="84">
        <f t="shared" si="0"/>
        <v>36.45</v>
      </c>
      <c r="P20" s="101">
        <f t="shared" si="9"/>
        <v>0.7290000000000001</v>
      </c>
      <c r="Q20" s="86"/>
      <c r="R20" s="85">
        <v>0.53</v>
      </c>
      <c r="S20" s="87">
        <f t="shared" si="10"/>
        <v>13.25</v>
      </c>
      <c r="T20" s="87">
        <v>17</v>
      </c>
      <c r="U20" s="87">
        <f t="shared" si="12"/>
        <v>30.25</v>
      </c>
      <c r="V20" s="151">
        <f t="shared" si="1"/>
        <v>6</v>
      </c>
      <c r="W20" s="151">
        <f t="shared" si="2"/>
        <v>7</v>
      </c>
      <c r="X20" s="151">
        <f t="shared" si="3"/>
        <v>8.25</v>
      </c>
      <c r="Y20" s="151">
        <f t="shared" si="4"/>
        <v>15.2</v>
      </c>
      <c r="Z20" s="151">
        <f t="shared" si="5"/>
        <v>0</v>
      </c>
      <c r="AA20" s="151">
        <f t="shared" si="6"/>
        <v>30.25</v>
      </c>
      <c r="AB20" s="152">
        <f t="shared" si="7"/>
        <v>66.7</v>
      </c>
      <c r="AC20" s="161">
        <v>7</v>
      </c>
      <c r="AD20" s="24"/>
      <c r="AE20" s="24"/>
      <c r="AF20" s="24"/>
    </row>
    <row r="21" spans="1:33" s="24" customFormat="1" ht="29.25" customHeight="1">
      <c r="A21" s="62"/>
      <c r="B21" s="65">
        <v>2</v>
      </c>
      <c r="C21" s="82" t="s">
        <v>29</v>
      </c>
      <c r="D21" s="178">
        <v>4</v>
      </c>
      <c r="E21" s="178">
        <v>2</v>
      </c>
      <c r="F21" s="178">
        <v>4</v>
      </c>
      <c r="G21" s="83">
        <v>2</v>
      </c>
      <c r="H21" s="83">
        <v>9</v>
      </c>
      <c r="I21" s="83">
        <v>9</v>
      </c>
      <c r="J21" s="83">
        <v>9</v>
      </c>
      <c r="K21" s="178">
        <f t="shared" si="13"/>
        <v>7.25</v>
      </c>
      <c r="L21" s="97">
        <v>5</v>
      </c>
      <c r="M21" s="97">
        <v>8</v>
      </c>
      <c r="N21" s="167">
        <v>3</v>
      </c>
      <c r="O21" s="84">
        <f t="shared" si="0"/>
        <v>33.25</v>
      </c>
      <c r="P21" s="101">
        <f t="shared" si="9"/>
        <v>0.665</v>
      </c>
      <c r="Q21" s="85"/>
      <c r="R21" s="85">
        <v>0.385</v>
      </c>
      <c r="S21" s="87">
        <f t="shared" si="10"/>
        <v>9.625</v>
      </c>
      <c r="T21" s="87">
        <v>23</v>
      </c>
      <c r="U21" s="87">
        <f t="shared" si="12"/>
        <v>32.625</v>
      </c>
      <c r="V21" s="151">
        <f t="shared" si="1"/>
        <v>4</v>
      </c>
      <c r="W21" s="151">
        <f t="shared" si="2"/>
        <v>6</v>
      </c>
      <c r="X21" s="151">
        <f t="shared" si="3"/>
        <v>7.25</v>
      </c>
      <c r="Y21" s="151">
        <f t="shared" si="4"/>
        <v>13</v>
      </c>
      <c r="Z21" s="151">
        <f t="shared" si="5"/>
        <v>3</v>
      </c>
      <c r="AA21" s="151">
        <f t="shared" si="6"/>
        <v>32.625</v>
      </c>
      <c r="AB21" s="152">
        <f t="shared" si="7"/>
        <v>65.875</v>
      </c>
      <c r="AC21" s="161">
        <v>7</v>
      </c>
      <c r="AD21" s="63"/>
      <c r="AG21" s="63"/>
    </row>
    <row r="22" spans="1:33" s="63" customFormat="1" ht="29.25" customHeight="1">
      <c r="A22" s="23"/>
      <c r="B22" s="65">
        <v>43</v>
      </c>
      <c r="C22" s="82" t="s">
        <v>58</v>
      </c>
      <c r="D22" s="178">
        <v>3</v>
      </c>
      <c r="E22" s="178">
        <v>0</v>
      </c>
      <c r="F22" s="178">
        <v>2</v>
      </c>
      <c r="G22" s="83">
        <v>9</v>
      </c>
      <c r="H22" s="83">
        <v>8</v>
      </c>
      <c r="I22" s="83">
        <v>9</v>
      </c>
      <c r="J22" s="83">
        <v>10</v>
      </c>
      <c r="K22" s="178">
        <f t="shared" si="13"/>
        <v>9</v>
      </c>
      <c r="L22" s="183">
        <v>8</v>
      </c>
      <c r="M22" s="97">
        <v>7.4</v>
      </c>
      <c r="N22" s="167">
        <v>2</v>
      </c>
      <c r="O22" s="84">
        <f t="shared" si="0"/>
        <v>31.4</v>
      </c>
      <c r="P22" s="101">
        <f t="shared" si="9"/>
        <v>0.628</v>
      </c>
      <c r="Q22" s="86"/>
      <c r="R22" s="85">
        <v>0.35</v>
      </c>
      <c r="S22" s="87">
        <f t="shared" si="10"/>
        <v>8.75</v>
      </c>
      <c r="T22" s="87">
        <v>16</v>
      </c>
      <c r="U22" s="87">
        <f t="shared" si="12"/>
        <v>24.75</v>
      </c>
      <c r="V22" s="151">
        <f t="shared" si="1"/>
        <v>3</v>
      </c>
      <c r="W22" s="151">
        <f t="shared" si="2"/>
        <v>2</v>
      </c>
      <c r="X22" s="151">
        <f t="shared" si="3"/>
        <v>9</v>
      </c>
      <c r="Y22" s="151">
        <f t="shared" si="4"/>
        <v>15.4</v>
      </c>
      <c r="Z22" s="151">
        <f t="shared" si="5"/>
        <v>2</v>
      </c>
      <c r="AA22" s="151">
        <f t="shared" si="6"/>
        <v>24.75</v>
      </c>
      <c r="AB22" s="152">
        <f t="shared" si="7"/>
        <v>56.15</v>
      </c>
      <c r="AC22" s="161">
        <v>6</v>
      </c>
      <c r="AD22" s="24"/>
      <c r="AE22" s="24"/>
      <c r="AF22" s="24"/>
      <c r="AG22" s="24"/>
    </row>
    <row r="23" spans="1:33" s="24" customFormat="1" ht="29.25" customHeight="1">
      <c r="A23" s="23"/>
      <c r="B23" s="65">
        <v>4</v>
      </c>
      <c r="C23" s="120" t="s">
        <v>62</v>
      </c>
      <c r="D23" s="179">
        <v>6</v>
      </c>
      <c r="E23" s="179">
        <v>3</v>
      </c>
      <c r="F23" s="179">
        <v>4</v>
      </c>
      <c r="G23" s="121">
        <v>4</v>
      </c>
      <c r="H23" s="121">
        <v>10</v>
      </c>
      <c r="I23" s="121">
        <v>9</v>
      </c>
      <c r="J23" s="121">
        <v>10</v>
      </c>
      <c r="K23" s="179">
        <f t="shared" si="13"/>
        <v>8.25</v>
      </c>
      <c r="L23" s="184">
        <v>6.2</v>
      </c>
      <c r="M23" s="185">
        <v>6.9</v>
      </c>
      <c r="N23" s="172">
        <v>5</v>
      </c>
      <c r="O23" s="122">
        <f t="shared" si="0"/>
        <v>39.35</v>
      </c>
      <c r="P23" s="123">
        <f t="shared" si="9"/>
        <v>0.787</v>
      </c>
      <c r="Q23" s="124"/>
      <c r="R23" s="125">
        <v>0.58</v>
      </c>
      <c r="S23" s="126">
        <f t="shared" si="10"/>
        <v>14.499999999999998</v>
      </c>
      <c r="T23" s="126">
        <v>15</v>
      </c>
      <c r="U23" s="126">
        <f t="shared" si="12"/>
        <v>29.5</v>
      </c>
      <c r="V23" s="153">
        <f t="shared" si="1"/>
        <v>6</v>
      </c>
      <c r="W23" s="153">
        <f t="shared" si="2"/>
        <v>7</v>
      </c>
      <c r="X23" s="153">
        <f t="shared" si="3"/>
        <v>8.25</v>
      </c>
      <c r="Y23" s="153">
        <f t="shared" si="4"/>
        <v>13.100000000000001</v>
      </c>
      <c r="Z23" s="153">
        <f t="shared" si="5"/>
        <v>5</v>
      </c>
      <c r="AA23" s="153">
        <f t="shared" si="6"/>
        <v>29.5</v>
      </c>
      <c r="AB23" s="154">
        <f t="shared" si="7"/>
        <v>68.85</v>
      </c>
      <c r="AC23" s="162">
        <v>7</v>
      </c>
      <c r="AE23" s="63"/>
      <c r="AF23" s="63"/>
      <c r="AG23" s="63"/>
    </row>
    <row r="24" spans="1:33" s="25" customFormat="1" ht="29.25" customHeight="1">
      <c r="A24" s="62"/>
      <c r="B24" s="65">
        <v>21</v>
      </c>
      <c r="C24" s="120" t="s">
        <v>43</v>
      </c>
      <c r="D24" s="179">
        <v>5</v>
      </c>
      <c r="E24" s="179">
        <v>3</v>
      </c>
      <c r="F24" s="179">
        <v>3</v>
      </c>
      <c r="G24" s="121">
        <v>10</v>
      </c>
      <c r="H24" s="121">
        <v>8</v>
      </c>
      <c r="I24" s="121">
        <v>6</v>
      </c>
      <c r="J24" s="121">
        <v>10</v>
      </c>
      <c r="K24" s="179">
        <f t="shared" si="13"/>
        <v>8.5</v>
      </c>
      <c r="L24" s="185">
        <v>5.9</v>
      </c>
      <c r="M24" s="185">
        <v>7.3</v>
      </c>
      <c r="N24" s="172">
        <v>3</v>
      </c>
      <c r="O24" s="122">
        <f t="shared" si="0"/>
        <v>35.699999999999996</v>
      </c>
      <c r="P24" s="123">
        <f t="shared" si="9"/>
        <v>0.714</v>
      </c>
      <c r="Q24" s="124"/>
      <c r="R24" s="125">
        <v>0.48</v>
      </c>
      <c r="S24" s="126">
        <f t="shared" si="10"/>
        <v>12</v>
      </c>
      <c r="T24" s="126">
        <v>12</v>
      </c>
      <c r="U24" s="126">
        <f t="shared" si="12"/>
        <v>24</v>
      </c>
      <c r="V24" s="153">
        <f t="shared" si="1"/>
        <v>5</v>
      </c>
      <c r="W24" s="153">
        <f t="shared" si="2"/>
        <v>6</v>
      </c>
      <c r="X24" s="153">
        <f t="shared" si="3"/>
        <v>8.5</v>
      </c>
      <c r="Y24" s="153">
        <f t="shared" si="4"/>
        <v>13.2</v>
      </c>
      <c r="Z24" s="153">
        <f t="shared" si="5"/>
        <v>3</v>
      </c>
      <c r="AA24" s="153">
        <f t="shared" si="6"/>
        <v>24</v>
      </c>
      <c r="AB24" s="154">
        <f t="shared" si="7"/>
        <v>59.7</v>
      </c>
      <c r="AC24" s="162">
        <v>6</v>
      </c>
      <c r="AD24" s="63"/>
      <c r="AE24" s="63"/>
      <c r="AF24" s="63"/>
      <c r="AG24" s="63"/>
    </row>
    <row r="25" spans="1:33" s="24" customFormat="1" ht="29.25" customHeight="1">
      <c r="A25" s="62"/>
      <c r="B25" s="65">
        <v>33</v>
      </c>
      <c r="C25" s="120" t="s">
        <v>53</v>
      </c>
      <c r="D25" s="179">
        <v>5</v>
      </c>
      <c r="E25" s="179">
        <v>5</v>
      </c>
      <c r="F25" s="179">
        <v>4</v>
      </c>
      <c r="G25" s="121">
        <v>10</v>
      </c>
      <c r="H25" s="121">
        <v>9</v>
      </c>
      <c r="I25" s="121">
        <v>9</v>
      </c>
      <c r="J25" s="121">
        <v>10</v>
      </c>
      <c r="K25" s="179">
        <f t="shared" si="13"/>
        <v>9.5</v>
      </c>
      <c r="L25" s="185">
        <v>4.1</v>
      </c>
      <c r="M25" s="185">
        <v>6</v>
      </c>
      <c r="N25" s="172">
        <v>1</v>
      </c>
      <c r="O25" s="122">
        <f t="shared" si="0"/>
        <v>34.6</v>
      </c>
      <c r="P25" s="123">
        <f t="shared" si="9"/>
        <v>0.6920000000000001</v>
      </c>
      <c r="Q25" s="124"/>
      <c r="R25" s="125">
        <v>0.46</v>
      </c>
      <c r="S25" s="126">
        <f t="shared" si="10"/>
        <v>11.5</v>
      </c>
      <c r="T25" s="126">
        <v>12</v>
      </c>
      <c r="U25" s="126">
        <f t="shared" si="12"/>
        <v>23.5</v>
      </c>
      <c r="V25" s="153">
        <f t="shared" si="1"/>
        <v>5</v>
      </c>
      <c r="W25" s="153">
        <f t="shared" si="2"/>
        <v>9</v>
      </c>
      <c r="X25" s="153">
        <f t="shared" si="3"/>
        <v>9.5</v>
      </c>
      <c r="Y25" s="153">
        <f t="shared" si="4"/>
        <v>10.1</v>
      </c>
      <c r="Z25" s="153">
        <f t="shared" si="5"/>
        <v>1</v>
      </c>
      <c r="AA25" s="153">
        <f t="shared" si="6"/>
        <v>23.5</v>
      </c>
      <c r="AB25" s="154">
        <f t="shared" si="7"/>
        <v>58.1</v>
      </c>
      <c r="AC25" s="162">
        <v>6</v>
      </c>
      <c r="AD25" s="63"/>
      <c r="AG25" s="63"/>
    </row>
    <row r="26" spans="1:33" s="24" customFormat="1" ht="29.25" customHeight="1">
      <c r="A26" s="23"/>
      <c r="B26" s="65">
        <v>38</v>
      </c>
      <c r="C26" s="89" t="s">
        <v>57</v>
      </c>
      <c r="D26" s="180">
        <v>5</v>
      </c>
      <c r="E26" s="180">
        <v>3</v>
      </c>
      <c r="F26" s="181"/>
      <c r="G26" s="90">
        <v>10</v>
      </c>
      <c r="H26" s="90">
        <v>7</v>
      </c>
      <c r="I26" s="103">
        <v>9</v>
      </c>
      <c r="J26" s="90">
        <v>9</v>
      </c>
      <c r="K26" s="181">
        <f t="shared" si="13"/>
        <v>8.75</v>
      </c>
      <c r="L26" s="95">
        <v>4.5</v>
      </c>
      <c r="M26" s="186">
        <v>5.1</v>
      </c>
      <c r="N26" s="187">
        <v>5</v>
      </c>
      <c r="O26" s="91">
        <f t="shared" si="0"/>
        <v>31.35</v>
      </c>
      <c r="P26" s="102">
        <f t="shared" si="9"/>
        <v>0.627</v>
      </c>
      <c r="Q26" s="92"/>
      <c r="R26" s="92"/>
      <c r="S26" s="94">
        <f t="shared" si="10"/>
        <v>0</v>
      </c>
      <c r="T26" s="94"/>
      <c r="U26" s="94">
        <f t="shared" si="12"/>
        <v>0</v>
      </c>
      <c r="V26" s="157">
        <f t="shared" si="1"/>
        <v>5</v>
      </c>
      <c r="W26" s="157">
        <f t="shared" si="2"/>
        <v>3</v>
      </c>
      <c r="X26" s="157">
        <f t="shared" si="3"/>
        <v>8.75</v>
      </c>
      <c r="Y26" s="157">
        <f t="shared" si="4"/>
        <v>9.6</v>
      </c>
      <c r="Z26" s="157">
        <f t="shared" si="5"/>
        <v>5</v>
      </c>
      <c r="AA26" s="157">
        <f t="shared" si="6"/>
        <v>0</v>
      </c>
      <c r="AB26" s="158">
        <f t="shared" si="7"/>
        <v>31.35</v>
      </c>
      <c r="AC26" s="163"/>
      <c r="AE26" s="25"/>
      <c r="AF26" s="25"/>
      <c r="AG26" s="25"/>
    </row>
    <row r="27" spans="1:32" s="24" customFormat="1" ht="29.25" customHeight="1">
      <c r="A27" s="62"/>
      <c r="B27" s="65">
        <v>23</v>
      </c>
      <c r="C27" s="120" t="s">
        <v>45</v>
      </c>
      <c r="D27" s="179">
        <v>5</v>
      </c>
      <c r="E27" s="179">
        <v>3</v>
      </c>
      <c r="F27" s="179">
        <v>4</v>
      </c>
      <c r="G27" s="121">
        <v>1</v>
      </c>
      <c r="H27" s="121">
        <v>6</v>
      </c>
      <c r="I27" s="121">
        <v>10</v>
      </c>
      <c r="J27" s="121">
        <v>12</v>
      </c>
      <c r="K27" s="179">
        <f t="shared" si="13"/>
        <v>7.25</v>
      </c>
      <c r="L27" s="185">
        <v>6.1</v>
      </c>
      <c r="M27" s="184">
        <v>5.5</v>
      </c>
      <c r="N27" s="172">
        <v>0</v>
      </c>
      <c r="O27" s="122">
        <f t="shared" si="0"/>
        <v>30.85</v>
      </c>
      <c r="P27" s="123">
        <v>0.4</v>
      </c>
      <c r="Q27" s="125"/>
      <c r="R27" s="125">
        <v>0.4</v>
      </c>
      <c r="S27" s="126">
        <f t="shared" si="10"/>
        <v>10</v>
      </c>
      <c r="T27" s="126">
        <v>15</v>
      </c>
      <c r="U27" s="126">
        <f t="shared" si="12"/>
        <v>25</v>
      </c>
      <c r="V27" s="153">
        <f t="shared" si="1"/>
        <v>5</v>
      </c>
      <c r="W27" s="153">
        <f t="shared" si="2"/>
        <v>7</v>
      </c>
      <c r="X27" s="153">
        <f t="shared" si="3"/>
        <v>7.25</v>
      </c>
      <c r="Y27" s="153">
        <f t="shared" si="4"/>
        <v>11.6</v>
      </c>
      <c r="Z27" s="153">
        <f t="shared" si="5"/>
        <v>0</v>
      </c>
      <c r="AA27" s="153">
        <f t="shared" si="6"/>
        <v>25</v>
      </c>
      <c r="AB27" s="154">
        <f t="shared" si="7"/>
        <v>55.85</v>
      </c>
      <c r="AC27" s="162">
        <v>6</v>
      </c>
      <c r="AD27" s="63"/>
      <c r="AE27" s="25"/>
      <c r="AF27" s="25"/>
    </row>
    <row r="28" spans="1:33" s="24" customFormat="1" ht="29.25" customHeight="1">
      <c r="A28" s="62"/>
      <c r="B28" s="65">
        <v>36</v>
      </c>
      <c r="C28" s="89" t="s">
        <v>56</v>
      </c>
      <c r="D28" s="180">
        <v>5</v>
      </c>
      <c r="E28" s="180">
        <v>2</v>
      </c>
      <c r="F28" s="180"/>
      <c r="G28" s="90">
        <v>9</v>
      </c>
      <c r="H28" s="90">
        <v>8</v>
      </c>
      <c r="I28" s="90">
        <v>9</v>
      </c>
      <c r="J28" s="90">
        <v>10</v>
      </c>
      <c r="K28" s="180">
        <f t="shared" si="13"/>
        <v>9</v>
      </c>
      <c r="L28" s="105">
        <v>3</v>
      </c>
      <c r="M28" s="105">
        <v>6.2</v>
      </c>
      <c r="N28" s="187">
        <v>5</v>
      </c>
      <c r="O28" s="91">
        <f t="shared" si="0"/>
        <v>30.2</v>
      </c>
      <c r="P28" s="102">
        <f t="shared" si="9"/>
        <v>0.604</v>
      </c>
      <c r="Q28" s="92"/>
      <c r="R28" s="92"/>
      <c r="S28" s="94">
        <f t="shared" si="10"/>
        <v>0</v>
      </c>
      <c r="T28" s="94"/>
      <c r="U28" s="94">
        <f t="shared" si="12"/>
        <v>0</v>
      </c>
      <c r="V28" s="157">
        <f t="shared" si="1"/>
        <v>5</v>
      </c>
      <c r="W28" s="157">
        <f t="shared" si="2"/>
        <v>2</v>
      </c>
      <c r="X28" s="157">
        <f t="shared" si="3"/>
        <v>9</v>
      </c>
      <c r="Y28" s="157">
        <f t="shared" si="4"/>
        <v>9.2</v>
      </c>
      <c r="Z28" s="157">
        <f t="shared" si="5"/>
        <v>5</v>
      </c>
      <c r="AA28" s="157">
        <f t="shared" si="6"/>
        <v>0</v>
      </c>
      <c r="AB28" s="158">
        <f t="shared" si="7"/>
        <v>30.2</v>
      </c>
      <c r="AC28" s="163"/>
      <c r="AD28" s="63"/>
      <c r="AG28" s="63"/>
    </row>
    <row r="29" spans="1:29" s="24" customFormat="1" ht="29.25" customHeight="1">
      <c r="A29" s="23"/>
      <c r="B29" s="65">
        <v>25</v>
      </c>
      <c r="C29" s="89" t="s">
        <v>47</v>
      </c>
      <c r="D29" s="180">
        <v>5</v>
      </c>
      <c r="E29" s="180">
        <v>3</v>
      </c>
      <c r="F29" s="180"/>
      <c r="G29" s="90">
        <v>8</v>
      </c>
      <c r="H29" s="90">
        <v>7</v>
      </c>
      <c r="I29" s="90">
        <v>9</v>
      </c>
      <c r="J29" s="90">
        <v>10</v>
      </c>
      <c r="K29" s="180">
        <f t="shared" si="13"/>
        <v>8.5</v>
      </c>
      <c r="L29" s="105">
        <v>6</v>
      </c>
      <c r="M29" s="105">
        <v>6.7</v>
      </c>
      <c r="N29" s="187">
        <v>0</v>
      </c>
      <c r="O29" s="91">
        <f t="shared" si="0"/>
        <v>29.2</v>
      </c>
      <c r="P29" s="102">
        <f t="shared" si="9"/>
        <v>0.584</v>
      </c>
      <c r="Q29" s="92"/>
      <c r="R29" s="92"/>
      <c r="S29" s="94">
        <f t="shared" si="10"/>
        <v>0</v>
      </c>
      <c r="T29" s="94"/>
      <c r="U29" s="94">
        <f t="shared" si="12"/>
        <v>0</v>
      </c>
      <c r="V29" s="157">
        <f t="shared" si="1"/>
        <v>5</v>
      </c>
      <c r="W29" s="157">
        <f t="shared" si="2"/>
        <v>3</v>
      </c>
      <c r="X29" s="157">
        <f t="shared" si="3"/>
        <v>8.5</v>
      </c>
      <c r="Y29" s="157">
        <f t="shared" si="4"/>
        <v>12.7</v>
      </c>
      <c r="Z29" s="157">
        <f t="shared" si="5"/>
        <v>0</v>
      </c>
      <c r="AA29" s="157">
        <f t="shared" si="6"/>
        <v>0</v>
      </c>
      <c r="AB29" s="158">
        <f t="shared" si="7"/>
        <v>29.2</v>
      </c>
      <c r="AC29" s="163"/>
    </row>
    <row r="30" spans="1:30" s="24" customFormat="1" ht="29.25" customHeight="1">
      <c r="A30" s="62"/>
      <c r="B30" s="65">
        <v>26</v>
      </c>
      <c r="C30" s="89" t="s">
        <v>48</v>
      </c>
      <c r="D30" s="180">
        <v>4</v>
      </c>
      <c r="E30" s="180">
        <v>2</v>
      </c>
      <c r="F30" s="180"/>
      <c r="G30" s="90">
        <v>10</v>
      </c>
      <c r="H30" s="90">
        <v>0</v>
      </c>
      <c r="I30" s="90">
        <v>9</v>
      </c>
      <c r="J30" s="90">
        <v>9</v>
      </c>
      <c r="K30" s="180">
        <f t="shared" si="13"/>
        <v>7</v>
      </c>
      <c r="L30" s="95">
        <v>6.8</v>
      </c>
      <c r="M30" s="105">
        <v>7.1</v>
      </c>
      <c r="N30" s="187">
        <v>2</v>
      </c>
      <c r="O30" s="91">
        <f t="shared" si="0"/>
        <v>28.9</v>
      </c>
      <c r="P30" s="102">
        <f t="shared" si="9"/>
        <v>0.578</v>
      </c>
      <c r="Q30" s="92"/>
      <c r="R30" s="92"/>
      <c r="S30" s="94">
        <f t="shared" si="10"/>
        <v>0</v>
      </c>
      <c r="T30" s="94"/>
      <c r="U30" s="94">
        <f t="shared" si="12"/>
        <v>0</v>
      </c>
      <c r="V30" s="157">
        <f t="shared" si="1"/>
        <v>4</v>
      </c>
      <c r="W30" s="157">
        <f t="shared" si="2"/>
        <v>2</v>
      </c>
      <c r="X30" s="157">
        <f t="shared" si="3"/>
        <v>7</v>
      </c>
      <c r="Y30" s="157">
        <f t="shared" si="4"/>
        <v>13.899999999999999</v>
      </c>
      <c r="Z30" s="157">
        <f t="shared" si="5"/>
        <v>2</v>
      </c>
      <c r="AA30" s="157">
        <f t="shared" si="6"/>
        <v>0</v>
      </c>
      <c r="AB30" s="158">
        <f t="shared" si="7"/>
        <v>28.9</v>
      </c>
      <c r="AC30" s="163"/>
      <c r="AD30" s="63"/>
    </row>
    <row r="31" spans="1:29" s="24" customFormat="1" ht="29.25" customHeight="1">
      <c r="A31" s="23"/>
      <c r="B31" s="65">
        <v>28</v>
      </c>
      <c r="C31" s="89" t="s">
        <v>50</v>
      </c>
      <c r="D31" s="180">
        <v>4</v>
      </c>
      <c r="E31" s="180">
        <v>2</v>
      </c>
      <c r="F31" s="180"/>
      <c r="G31" s="90">
        <v>10</v>
      </c>
      <c r="H31" s="90">
        <v>8</v>
      </c>
      <c r="I31" s="90">
        <v>6</v>
      </c>
      <c r="J31" s="90">
        <v>10</v>
      </c>
      <c r="K31" s="180">
        <f t="shared" si="13"/>
        <v>8.5</v>
      </c>
      <c r="L31" s="105">
        <v>3.6</v>
      </c>
      <c r="M31" s="105">
        <v>6.2</v>
      </c>
      <c r="N31" s="187">
        <v>0</v>
      </c>
      <c r="O31" s="91">
        <f t="shared" si="0"/>
        <v>24.3</v>
      </c>
      <c r="P31" s="102">
        <f t="shared" si="9"/>
        <v>0.486</v>
      </c>
      <c r="Q31" s="93"/>
      <c r="R31" s="92"/>
      <c r="S31" s="94">
        <f t="shared" si="10"/>
        <v>0</v>
      </c>
      <c r="T31" s="94"/>
      <c r="U31" s="94">
        <f t="shared" si="12"/>
        <v>0</v>
      </c>
      <c r="V31" s="157">
        <f t="shared" si="1"/>
        <v>4</v>
      </c>
      <c r="W31" s="157">
        <f t="shared" si="2"/>
        <v>2</v>
      </c>
      <c r="X31" s="157">
        <f t="shared" si="3"/>
        <v>8.5</v>
      </c>
      <c r="Y31" s="157">
        <f t="shared" si="4"/>
        <v>9.8</v>
      </c>
      <c r="Z31" s="157">
        <f t="shared" si="5"/>
        <v>0</v>
      </c>
      <c r="AA31" s="157">
        <f t="shared" si="6"/>
        <v>0</v>
      </c>
      <c r="AB31" s="158">
        <f t="shared" si="7"/>
        <v>24.3</v>
      </c>
      <c r="AC31" s="163"/>
    </row>
    <row r="32" spans="1:30" s="24" customFormat="1" ht="29.25" customHeight="1">
      <c r="A32" s="62"/>
      <c r="B32" s="65">
        <v>32</v>
      </c>
      <c r="C32" s="89" t="s">
        <v>52</v>
      </c>
      <c r="D32" s="180">
        <v>4</v>
      </c>
      <c r="E32" s="180">
        <v>0</v>
      </c>
      <c r="F32" s="180"/>
      <c r="G32" s="90">
        <v>10</v>
      </c>
      <c r="H32" s="90">
        <v>8</v>
      </c>
      <c r="I32" s="90">
        <v>9</v>
      </c>
      <c r="J32" s="90">
        <v>10</v>
      </c>
      <c r="K32" s="180">
        <f t="shared" si="13"/>
        <v>9.25</v>
      </c>
      <c r="L32" s="95">
        <v>1.5</v>
      </c>
      <c r="M32" s="105">
        <v>2.7</v>
      </c>
      <c r="N32" s="187">
        <v>5</v>
      </c>
      <c r="O32" s="91">
        <f t="shared" si="0"/>
        <v>22.45</v>
      </c>
      <c r="P32" s="102">
        <f t="shared" si="9"/>
        <v>0.449</v>
      </c>
      <c r="Q32" s="93"/>
      <c r="R32" s="92"/>
      <c r="S32" s="94">
        <f t="shared" si="10"/>
        <v>0</v>
      </c>
      <c r="T32" s="94"/>
      <c r="U32" s="94">
        <f t="shared" si="12"/>
        <v>0</v>
      </c>
      <c r="V32" s="157">
        <f t="shared" si="1"/>
        <v>4</v>
      </c>
      <c r="W32" s="157">
        <f t="shared" si="2"/>
        <v>0</v>
      </c>
      <c r="X32" s="157">
        <f t="shared" si="3"/>
        <v>9.25</v>
      </c>
      <c r="Y32" s="157">
        <f t="shared" si="4"/>
        <v>4.2</v>
      </c>
      <c r="Z32" s="157">
        <f t="shared" si="5"/>
        <v>5</v>
      </c>
      <c r="AA32" s="157">
        <f t="shared" si="6"/>
        <v>0</v>
      </c>
      <c r="AB32" s="158">
        <f t="shared" si="7"/>
        <v>22.45</v>
      </c>
      <c r="AC32" s="163"/>
      <c r="AD32" s="63"/>
    </row>
    <row r="33" spans="1:32" s="24" customFormat="1" ht="29.25" customHeight="1">
      <c r="A33" s="23"/>
      <c r="B33" s="65">
        <v>39</v>
      </c>
      <c r="C33" s="89" t="s">
        <v>23</v>
      </c>
      <c r="D33" s="180">
        <v>3</v>
      </c>
      <c r="E33" s="180">
        <v>0</v>
      </c>
      <c r="F33" s="180"/>
      <c r="G33" s="90">
        <v>2</v>
      </c>
      <c r="H33" s="90">
        <v>3</v>
      </c>
      <c r="I33" s="90">
        <v>6</v>
      </c>
      <c r="J33" s="90">
        <v>10</v>
      </c>
      <c r="K33" s="180">
        <f t="shared" si="13"/>
        <v>5.25</v>
      </c>
      <c r="L33" s="95">
        <v>5.5</v>
      </c>
      <c r="M33" s="105">
        <v>2.5</v>
      </c>
      <c r="N33" s="187">
        <v>5</v>
      </c>
      <c r="O33" s="91">
        <f t="shared" si="0"/>
        <v>21.25</v>
      </c>
      <c r="P33" s="102">
        <f t="shared" si="9"/>
        <v>0.425</v>
      </c>
      <c r="Q33" s="92"/>
      <c r="R33" s="92"/>
      <c r="S33" s="94">
        <f t="shared" si="10"/>
        <v>0</v>
      </c>
      <c r="T33" s="94"/>
      <c r="U33" s="94">
        <f t="shared" si="12"/>
        <v>0</v>
      </c>
      <c r="V33" s="157">
        <f t="shared" si="1"/>
        <v>3</v>
      </c>
      <c r="W33" s="157">
        <f t="shared" si="2"/>
        <v>0</v>
      </c>
      <c r="X33" s="157">
        <f t="shared" si="3"/>
        <v>5.25</v>
      </c>
      <c r="Y33" s="157">
        <f t="shared" si="4"/>
        <v>8</v>
      </c>
      <c r="Z33" s="157">
        <f t="shared" si="5"/>
        <v>5</v>
      </c>
      <c r="AA33" s="157">
        <f t="shared" si="6"/>
        <v>0</v>
      </c>
      <c r="AB33" s="158">
        <f t="shared" si="7"/>
        <v>21.25</v>
      </c>
      <c r="AC33" s="163"/>
      <c r="AE33" s="25"/>
      <c r="AF33" s="25"/>
    </row>
    <row r="34" spans="1:29" s="24" customFormat="1" ht="29.25" customHeight="1">
      <c r="A34" s="23"/>
      <c r="B34" s="65">
        <v>31</v>
      </c>
      <c r="C34" s="89" t="s">
        <v>51</v>
      </c>
      <c r="D34" s="180">
        <v>4</v>
      </c>
      <c r="E34" s="180">
        <v>2</v>
      </c>
      <c r="F34" s="180"/>
      <c r="G34" s="90">
        <v>7</v>
      </c>
      <c r="H34" s="90">
        <v>4</v>
      </c>
      <c r="I34" s="90">
        <v>10</v>
      </c>
      <c r="J34" s="90">
        <v>5</v>
      </c>
      <c r="K34" s="180">
        <f t="shared" si="13"/>
        <v>6.5</v>
      </c>
      <c r="L34" s="105">
        <v>2.1</v>
      </c>
      <c r="M34" s="105">
        <v>5.3</v>
      </c>
      <c r="N34" s="187">
        <v>0</v>
      </c>
      <c r="O34" s="91">
        <f t="shared" si="0"/>
        <v>19.9</v>
      </c>
      <c r="P34" s="102">
        <f t="shared" si="9"/>
        <v>0.39799999999999996</v>
      </c>
      <c r="Q34" s="93"/>
      <c r="R34" s="92"/>
      <c r="S34" s="94">
        <f t="shared" si="10"/>
        <v>0</v>
      </c>
      <c r="T34" s="94"/>
      <c r="U34" s="94">
        <f t="shared" si="12"/>
        <v>0</v>
      </c>
      <c r="V34" s="157">
        <f t="shared" si="1"/>
        <v>4</v>
      </c>
      <c r="W34" s="157">
        <f t="shared" si="2"/>
        <v>2</v>
      </c>
      <c r="X34" s="157">
        <f t="shared" si="3"/>
        <v>6.5</v>
      </c>
      <c r="Y34" s="157">
        <f t="shared" si="4"/>
        <v>7.4</v>
      </c>
      <c r="Z34" s="157">
        <f t="shared" si="5"/>
        <v>0</v>
      </c>
      <c r="AA34" s="157">
        <f t="shared" si="6"/>
        <v>0</v>
      </c>
      <c r="AB34" s="158">
        <f t="shared" si="7"/>
        <v>19.9</v>
      </c>
      <c r="AC34" s="163"/>
    </row>
    <row r="35" spans="1:33" s="25" customFormat="1" ht="29.25" customHeight="1">
      <c r="A35" s="23"/>
      <c r="B35" s="65">
        <v>27</v>
      </c>
      <c r="C35" s="67" t="s">
        <v>49</v>
      </c>
      <c r="D35" s="188">
        <v>2</v>
      </c>
      <c r="E35" s="188">
        <v>3</v>
      </c>
      <c r="F35" s="188"/>
      <c r="G35" s="68">
        <v>8</v>
      </c>
      <c r="H35" s="68">
        <v>8</v>
      </c>
      <c r="I35" s="68">
        <v>8</v>
      </c>
      <c r="J35" s="68">
        <v>10</v>
      </c>
      <c r="K35" s="188">
        <f t="shared" si="13"/>
        <v>8.5</v>
      </c>
      <c r="L35" s="68">
        <v>0</v>
      </c>
      <c r="M35" s="68">
        <v>0</v>
      </c>
      <c r="N35" s="189">
        <v>0</v>
      </c>
      <c r="O35" s="69">
        <f t="shared" si="0"/>
        <v>13.5</v>
      </c>
      <c r="P35" s="99">
        <f t="shared" si="9"/>
        <v>0.27</v>
      </c>
      <c r="Q35" s="70"/>
      <c r="R35" s="70"/>
      <c r="S35" s="72"/>
      <c r="T35" s="72"/>
      <c r="U35" s="72">
        <f t="shared" si="12"/>
        <v>0</v>
      </c>
      <c r="V35" s="159">
        <f t="shared" si="1"/>
        <v>2</v>
      </c>
      <c r="W35" s="159">
        <f t="shared" si="2"/>
        <v>3</v>
      </c>
      <c r="X35" s="159">
        <f t="shared" si="3"/>
        <v>8.5</v>
      </c>
      <c r="Y35" s="159">
        <f t="shared" si="4"/>
        <v>0</v>
      </c>
      <c r="Z35" s="159">
        <f t="shared" si="5"/>
        <v>0</v>
      </c>
      <c r="AA35" s="159">
        <f t="shared" si="6"/>
        <v>0</v>
      </c>
      <c r="AB35" s="160">
        <f t="shared" si="7"/>
        <v>13.5</v>
      </c>
      <c r="AC35" s="164"/>
      <c r="AD35" s="24"/>
      <c r="AE35" s="24"/>
      <c r="AF35" s="24"/>
      <c r="AG35" s="24"/>
    </row>
    <row r="36" spans="1:32" s="25" customFormat="1" ht="29.25" customHeight="1">
      <c r="A36" s="23"/>
      <c r="B36" s="65">
        <v>5</v>
      </c>
      <c r="C36" s="67" t="s">
        <v>31</v>
      </c>
      <c r="D36" s="188">
        <v>0</v>
      </c>
      <c r="E36" s="188">
        <v>3</v>
      </c>
      <c r="F36" s="188"/>
      <c r="G36" s="68">
        <v>10</v>
      </c>
      <c r="H36" s="68">
        <v>2</v>
      </c>
      <c r="I36" s="68">
        <v>9</v>
      </c>
      <c r="J36" s="68">
        <v>10</v>
      </c>
      <c r="K36" s="188">
        <f t="shared" si="13"/>
        <v>7.75</v>
      </c>
      <c r="L36" s="68">
        <v>0.6</v>
      </c>
      <c r="M36" s="68">
        <v>0</v>
      </c>
      <c r="N36" s="189">
        <v>0</v>
      </c>
      <c r="O36" s="69">
        <f t="shared" si="0"/>
        <v>11.35</v>
      </c>
      <c r="P36" s="99">
        <f t="shared" si="9"/>
        <v>0.22699999999999998</v>
      </c>
      <c r="Q36" s="71"/>
      <c r="R36" s="70"/>
      <c r="S36" s="72"/>
      <c r="T36" s="72"/>
      <c r="U36" s="72">
        <f t="shared" si="12"/>
        <v>0</v>
      </c>
      <c r="V36" s="159">
        <f t="shared" si="1"/>
        <v>0</v>
      </c>
      <c r="W36" s="159">
        <f t="shared" si="2"/>
        <v>3</v>
      </c>
      <c r="X36" s="159">
        <f t="shared" si="3"/>
        <v>7.75</v>
      </c>
      <c r="Y36" s="159">
        <f t="shared" si="4"/>
        <v>0.6</v>
      </c>
      <c r="Z36" s="159">
        <f t="shared" si="5"/>
        <v>0</v>
      </c>
      <c r="AA36" s="159">
        <f t="shared" si="6"/>
        <v>0</v>
      </c>
      <c r="AB36" s="160">
        <f t="shared" si="7"/>
        <v>11.35</v>
      </c>
      <c r="AC36" s="165"/>
      <c r="AD36" s="24"/>
      <c r="AE36" s="24"/>
      <c r="AF36" s="24"/>
    </row>
    <row r="37" spans="1:32" s="25" customFormat="1" ht="29.25" customHeight="1">
      <c r="A37" s="23"/>
      <c r="B37" s="65">
        <v>24</v>
      </c>
      <c r="C37" s="67" t="s">
        <v>46</v>
      </c>
      <c r="D37" s="188">
        <v>1</v>
      </c>
      <c r="E37" s="188">
        <v>1</v>
      </c>
      <c r="F37" s="188"/>
      <c r="G37" s="68">
        <v>7</v>
      </c>
      <c r="H37" s="68">
        <v>0</v>
      </c>
      <c r="I37" s="68">
        <v>8</v>
      </c>
      <c r="J37" s="68">
        <v>0</v>
      </c>
      <c r="K37" s="188">
        <f aca="true" t="shared" si="14" ref="K37:K42">(G37+H37+I37+J37)/4</f>
        <v>3.75</v>
      </c>
      <c r="L37" s="68">
        <v>2.7</v>
      </c>
      <c r="M37" s="68">
        <v>0</v>
      </c>
      <c r="N37" s="189">
        <v>0</v>
      </c>
      <c r="O37" s="69">
        <f t="shared" si="0"/>
        <v>8.45</v>
      </c>
      <c r="P37" s="99">
        <f t="shared" si="9"/>
        <v>0.16899999999999998</v>
      </c>
      <c r="Q37" s="70"/>
      <c r="R37" s="70"/>
      <c r="S37" s="72"/>
      <c r="T37" s="72"/>
      <c r="U37" s="72">
        <f aca="true" t="shared" si="15" ref="U37:U42">S37+T37</f>
        <v>0</v>
      </c>
      <c r="V37" s="159">
        <f aca="true" t="shared" si="16" ref="V37:V42">D37</f>
        <v>1</v>
      </c>
      <c r="W37" s="159">
        <f aca="true" t="shared" si="17" ref="W37:W42">E37+F37</f>
        <v>1</v>
      </c>
      <c r="X37" s="159">
        <f aca="true" t="shared" si="18" ref="X37:X42">K37</f>
        <v>3.75</v>
      </c>
      <c r="Y37" s="159">
        <f aca="true" t="shared" si="19" ref="Y37:Y42">L37+M37</f>
        <v>2.7</v>
      </c>
      <c r="Z37" s="159">
        <f aca="true" t="shared" si="20" ref="Z37:Z42">N37</f>
        <v>0</v>
      </c>
      <c r="AA37" s="159">
        <f aca="true" t="shared" si="21" ref="AA37:AA42">U37</f>
        <v>0</v>
      </c>
      <c r="AB37" s="160">
        <f aca="true" t="shared" si="22" ref="AB37:AB42">AA37+Z37+Y37+X37+W37+V37</f>
        <v>8.45</v>
      </c>
      <c r="AC37" s="166"/>
      <c r="AD37" s="24"/>
      <c r="AE37" s="24"/>
      <c r="AF37" s="24"/>
    </row>
    <row r="38" spans="1:33" s="24" customFormat="1" ht="29.25" customHeight="1">
      <c r="A38" s="23"/>
      <c r="B38" s="65">
        <v>17</v>
      </c>
      <c r="C38" s="67" t="s">
        <v>39</v>
      </c>
      <c r="D38" s="188">
        <v>3</v>
      </c>
      <c r="E38" s="188">
        <v>0</v>
      </c>
      <c r="F38" s="188"/>
      <c r="G38" s="68">
        <v>2</v>
      </c>
      <c r="H38" s="68">
        <v>0</v>
      </c>
      <c r="I38" s="68">
        <v>0</v>
      </c>
      <c r="J38" s="68">
        <v>0</v>
      </c>
      <c r="K38" s="188">
        <f t="shared" si="14"/>
        <v>0.5</v>
      </c>
      <c r="L38" s="68">
        <v>0</v>
      </c>
      <c r="M38" s="68">
        <v>0</v>
      </c>
      <c r="N38" s="189">
        <v>2</v>
      </c>
      <c r="O38" s="69">
        <f t="shared" si="0"/>
        <v>5.5</v>
      </c>
      <c r="P38" s="99">
        <f t="shared" si="9"/>
        <v>0.11</v>
      </c>
      <c r="Q38" s="71"/>
      <c r="R38" s="71"/>
      <c r="S38" s="72"/>
      <c r="T38" s="72"/>
      <c r="U38" s="72">
        <f t="shared" si="15"/>
        <v>0</v>
      </c>
      <c r="V38" s="159">
        <f t="shared" si="16"/>
        <v>3</v>
      </c>
      <c r="W38" s="159">
        <f t="shared" si="17"/>
        <v>0</v>
      </c>
      <c r="X38" s="159">
        <f t="shared" si="18"/>
        <v>0.5</v>
      </c>
      <c r="Y38" s="159">
        <f t="shared" si="19"/>
        <v>0</v>
      </c>
      <c r="Z38" s="159">
        <f t="shared" si="20"/>
        <v>2</v>
      </c>
      <c r="AA38" s="159">
        <f t="shared" si="21"/>
        <v>0</v>
      </c>
      <c r="AB38" s="160">
        <f t="shared" si="22"/>
        <v>5.5</v>
      </c>
      <c r="AC38" s="165"/>
      <c r="AE38" s="63"/>
      <c r="AF38" s="63"/>
      <c r="AG38" s="25"/>
    </row>
    <row r="39" spans="1:32" s="24" customFormat="1" ht="29.25" customHeight="1">
      <c r="A39" s="23"/>
      <c r="B39" s="65">
        <v>18</v>
      </c>
      <c r="C39" s="67" t="s">
        <v>40</v>
      </c>
      <c r="D39" s="188">
        <v>2</v>
      </c>
      <c r="E39" s="188">
        <v>0</v>
      </c>
      <c r="F39" s="188"/>
      <c r="G39" s="68">
        <v>10</v>
      </c>
      <c r="H39" s="68">
        <v>0</v>
      </c>
      <c r="I39" s="68">
        <v>0</v>
      </c>
      <c r="J39" s="68">
        <v>0</v>
      </c>
      <c r="K39" s="188">
        <f t="shared" si="14"/>
        <v>2.5</v>
      </c>
      <c r="L39" s="68">
        <v>0</v>
      </c>
      <c r="M39" s="68">
        <v>0</v>
      </c>
      <c r="N39" s="189">
        <v>0</v>
      </c>
      <c r="O39" s="69">
        <f t="shared" si="0"/>
        <v>4.5</v>
      </c>
      <c r="P39" s="99">
        <f t="shared" si="9"/>
        <v>0.09</v>
      </c>
      <c r="Q39" s="70"/>
      <c r="R39" s="70"/>
      <c r="S39" s="72"/>
      <c r="T39" s="72"/>
      <c r="U39" s="72">
        <f t="shared" si="15"/>
        <v>0</v>
      </c>
      <c r="V39" s="159">
        <f t="shared" si="16"/>
        <v>2</v>
      </c>
      <c r="W39" s="159">
        <f t="shared" si="17"/>
        <v>0</v>
      </c>
      <c r="X39" s="159">
        <f t="shared" si="18"/>
        <v>2.5</v>
      </c>
      <c r="Y39" s="159">
        <f t="shared" si="19"/>
        <v>0</v>
      </c>
      <c r="Z39" s="159">
        <f t="shared" si="20"/>
        <v>0</v>
      </c>
      <c r="AA39" s="159">
        <f t="shared" si="21"/>
        <v>0</v>
      </c>
      <c r="AB39" s="160">
        <f t="shared" si="22"/>
        <v>4.5</v>
      </c>
      <c r="AC39" s="165"/>
      <c r="AE39" s="63"/>
      <c r="AF39" s="63"/>
    </row>
    <row r="40" spans="1:32" s="24" customFormat="1" ht="29.25" customHeight="1">
      <c r="A40" s="23"/>
      <c r="B40" s="65">
        <v>20</v>
      </c>
      <c r="C40" s="67" t="s">
        <v>42</v>
      </c>
      <c r="D40" s="188">
        <v>1</v>
      </c>
      <c r="E40" s="188">
        <v>0</v>
      </c>
      <c r="F40" s="188"/>
      <c r="G40" s="68">
        <v>10</v>
      </c>
      <c r="H40" s="68">
        <v>0</v>
      </c>
      <c r="I40" s="68">
        <v>0</v>
      </c>
      <c r="J40" s="68">
        <v>0</v>
      </c>
      <c r="K40" s="188">
        <f t="shared" si="14"/>
        <v>2.5</v>
      </c>
      <c r="L40" s="68">
        <v>0</v>
      </c>
      <c r="M40" s="68">
        <v>0</v>
      </c>
      <c r="N40" s="189">
        <v>0</v>
      </c>
      <c r="O40" s="69">
        <f t="shared" si="0"/>
        <v>3.5</v>
      </c>
      <c r="P40" s="99">
        <f t="shared" si="9"/>
        <v>0.07</v>
      </c>
      <c r="Q40" s="71"/>
      <c r="R40" s="71"/>
      <c r="S40" s="72"/>
      <c r="T40" s="72"/>
      <c r="U40" s="72">
        <f t="shared" si="15"/>
        <v>0</v>
      </c>
      <c r="V40" s="159">
        <f t="shared" si="16"/>
        <v>1</v>
      </c>
      <c r="W40" s="159">
        <f t="shared" si="17"/>
        <v>0</v>
      </c>
      <c r="X40" s="159">
        <f t="shared" si="18"/>
        <v>2.5</v>
      </c>
      <c r="Y40" s="159">
        <f t="shared" si="19"/>
        <v>0</v>
      </c>
      <c r="Z40" s="159">
        <f t="shared" si="20"/>
        <v>0</v>
      </c>
      <c r="AA40" s="159">
        <f t="shared" si="21"/>
        <v>0</v>
      </c>
      <c r="AB40" s="160">
        <f t="shared" si="22"/>
        <v>3.5</v>
      </c>
      <c r="AC40" s="165"/>
      <c r="AE40" s="63"/>
      <c r="AF40" s="63"/>
    </row>
    <row r="41" spans="1:29" s="24" customFormat="1" ht="29.25" customHeight="1">
      <c r="A41" s="23"/>
      <c r="B41" s="65">
        <v>35</v>
      </c>
      <c r="C41" s="67" t="s">
        <v>55</v>
      </c>
      <c r="D41" s="188">
        <v>3</v>
      </c>
      <c r="E41" s="188">
        <v>0</v>
      </c>
      <c r="F41" s="190"/>
      <c r="G41" s="68">
        <v>0</v>
      </c>
      <c r="H41" s="68">
        <v>0</v>
      </c>
      <c r="I41" s="81">
        <v>0</v>
      </c>
      <c r="J41" s="68">
        <v>0</v>
      </c>
      <c r="K41" s="190">
        <f t="shared" si="14"/>
        <v>0</v>
      </c>
      <c r="L41" s="68">
        <v>0</v>
      </c>
      <c r="M41" s="81">
        <v>0</v>
      </c>
      <c r="N41" s="189">
        <v>0</v>
      </c>
      <c r="O41" s="69">
        <f t="shared" si="0"/>
        <v>3</v>
      </c>
      <c r="P41" s="99">
        <f t="shared" si="9"/>
        <v>0.06</v>
      </c>
      <c r="Q41" s="71"/>
      <c r="R41" s="71"/>
      <c r="S41" s="72"/>
      <c r="T41" s="72"/>
      <c r="U41" s="72">
        <f t="shared" si="15"/>
        <v>0</v>
      </c>
      <c r="V41" s="159">
        <f t="shared" si="16"/>
        <v>3</v>
      </c>
      <c r="W41" s="159">
        <f t="shared" si="17"/>
        <v>0</v>
      </c>
      <c r="X41" s="159">
        <f t="shared" si="18"/>
        <v>0</v>
      </c>
      <c r="Y41" s="159">
        <f t="shared" si="19"/>
        <v>0</v>
      </c>
      <c r="Z41" s="159">
        <f t="shared" si="20"/>
        <v>0</v>
      </c>
      <c r="AA41" s="159">
        <f t="shared" si="21"/>
        <v>0</v>
      </c>
      <c r="AB41" s="160">
        <f t="shared" si="22"/>
        <v>3</v>
      </c>
      <c r="AC41" s="165"/>
    </row>
    <row r="42" spans="1:32" s="24" customFormat="1" ht="29.25" customHeight="1">
      <c r="A42" s="23"/>
      <c r="B42" s="65">
        <v>37</v>
      </c>
      <c r="C42" s="67" t="s">
        <v>67</v>
      </c>
      <c r="D42" s="188">
        <v>0</v>
      </c>
      <c r="E42" s="188">
        <v>0</v>
      </c>
      <c r="F42" s="188"/>
      <c r="G42" s="68">
        <v>2</v>
      </c>
      <c r="H42" s="68">
        <v>0</v>
      </c>
      <c r="I42" s="68">
        <v>9</v>
      </c>
      <c r="J42" s="68">
        <v>0</v>
      </c>
      <c r="K42" s="188">
        <f t="shared" si="14"/>
        <v>2.75</v>
      </c>
      <c r="L42" s="68">
        <v>0</v>
      </c>
      <c r="M42" s="68">
        <v>0</v>
      </c>
      <c r="N42" s="189">
        <v>0</v>
      </c>
      <c r="O42" s="69">
        <f t="shared" si="0"/>
        <v>2.75</v>
      </c>
      <c r="P42" s="99">
        <f t="shared" si="9"/>
        <v>0.055</v>
      </c>
      <c r="Q42" s="71"/>
      <c r="R42" s="71"/>
      <c r="S42" s="72"/>
      <c r="T42" s="72"/>
      <c r="U42" s="72">
        <f t="shared" si="15"/>
        <v>0</v>
      </c>
      <c r="V42" s="159">
        <f t="shared" si="16"/>
        <v>0</v>
      </c>
      <c r="W42" s="159">
        <f t="shared" si="17"/>
        <v>0</v>
      </c>
      <c r="X42" s="159">
        <f t="shared" si="18"/>
        <v>2.75</v>
      </c>
      <c r="Y42" s="159">
        <f t="shared" si="19"/>
        <v>0</v>
      </c>
      <c r="Z42" s="159">
        <f t="shared" si="20"/>
        <v>0</v>
      </c>
      <c r="AA42" s="159">
        <f t="shared" si="21"/>
        <v>0</v>
      </c>
      <c r="AB42" s="160">
        <f t="shared" si="22"/>
        <v>2.75</v>
      </c>
      <c r="AC42" s="164"/>
      <c r="AE42" s="25"/>
      <c r="AF42" s="25"/>
    </row>
    <row r="43" spans="1:29" ht="67.5" customHeight="1">
      <c r="A43" s="7"/>
      <c r="B43" s="38" t="s">
        <v>11</v>
      </c>
      <c r="C43" s="61" t="s">
        <v>85</v>
      </c>
      <c r="D43" s="38" t="s">
        <v>0</v>
      </c>
      <c r="E43" s="40" t="s">
        <v>64</v>
      </c>
      <c r="F43" s="40" t="s">
        <v>6</v>
      </c>
      <c r="G43" s="40" t="s">
        <v>1</v>
      </c>
      <c r="H43" s="40" t="s">
        <v>2</v>
      </c>
      <c r="I43" s="73" t="s">
        <v>69</v>
      </c>
      <c r="J43" s="74" t="s">
        <v>70</v>
      </c>
      <c r="K43" s="74" t="s">
        <v>84</v>
      </c>
      <c r="L43" s="38" t="s">
        <v>4</v>
      </c>
      <c r="M43" s="38" t="s">
        <v>5</v>
      </c>
      <c r="N43" s="38" t="s">
        <v>25</v>
      </c>
      <c r="O43" s="38" t="s">
        <v>3</v>
      </c>
      <c r="P43" s="38" t="s">
        <v>10</v>
      </c>
      <c r="Q43" s="38"/>
      <c r="R43" s="38"/>
      <c r="S43" s="38" t="s">
        <v>7</v>
      </c>
      <c r="T43" s="38" t="s">
        <v>8</v>
      </c>
      <c r="U43" s="39" t="s">
        <v>9</v>
      </c>
      <c r="V43" s="41" t="s">
        <v>13</v>
      </c>
      <c r="W43" s="41" t="s">
        <v>14</v>
      </c>
      <c r="X43" s="41" t="s">
        <v>15</v>
      </c>
      <c r="Y43" s="41" t="s">
        <v>16</v>
      </c>
      <c r="Z43" s="41" t="s">
        <v>17</v>
      </c>
      <c r="AA43" s="41" t="s">
        <v>18</v>
      </c>
      <c r="AB43" s="42" t="s">
        <v>9</v>
      </c>
      <c r="AC43" s="43" t="s">
        <v>12</v>
      </c>
    </row>
    <row r="44" spans="1:29" s="18" customFormat="1" ht="21" customHeight="1">
      <c r="A44" s="17"/>
      <c r="B44" s="26" t="s">
        <v>24</v>
      </c>
      <c r="C44" s="45" t="s">
        <v>83</v>
      </c>
      <c r="D44" s="176">
        <v>5</v>
      </c>
      <c r="E44" s="177">
        <v>6</v>
      </c>
      <c r="F44" s="177">
        <v>4</v>
      </c>
      <c r="G44" s="75" t="s">
        <v>82</v>
      </c>
      <c r="H44" s="75" t="s">
        <v>82</v>
      </c>
      <c r="I44" s="75">
        <v>10</v>
      </c>
      <c r="J44" s="75">
        <v>10</v>
      </c>
      <c r="K44" s="177">
        <v>10</v>
      </c>
      <c r="L44" s="46">
        <v>10</v>
      </c>
      <c r="M44" s="46" t="s">
        <v>82</v>
      </c>
      <c r="N44" s="176">
        <v>5</v>
      </c>
      <c r="O44" s="47">
        <f>N44+L44+L44+K44+F44+E44+D44</f>
        <v>50</v>
      </c>
      <c r="P44" s="44">
        <v>1</v>
      </c>
      <c r="Q44" s="48"/>
      <c r="R44" s="48"/>
      <c r="S44" s="49"/>
      <c r="T44" s="49"/>
      <c r="U44" s="50"/>
      <c r="V44" s="49"/>
      <c r="W44" s="49"/>
      <c r="X44" s="49"/>
      <c r="Y44" s="49"/>
      <c r="Z44" s="49"/>
      <c r="AA44" s="49"/>
      <c r="AB44" s="50"/>
      <c r="AC44" s="51"/>
    </row>
    <row r="45" spans="1:32" s="63" customFormat="1" ht="29.25" customHeight="1">
      <c r="A45" s="62"/>
      <c r="B45" s="64">
        <v>40</v>
      </c>
      <c r="C45" s="120" t="s">
        <v>22</v>
      </c>
      <c r="D45" s="179">
        <v>5</v>
      </c>
      <c r="E45" s="179">
        <v>1</v>
      </c>
      <c r="F45" s="179">
        <v>4</v>
      </c>
      <c r="G45" s="121">
        <v>8</v>
      </c>
      <c r="H45" s="121">
        <v>8</v>
      </c>
      <c r="I45" s="220"/>
      <c r="J45" s="222"/>
      <c r="K45" s="179">
        <f>(G45+H45+I45+J45)/2</f>
        <v>8</v>
      </c>
      <c r="L45" s="185">
        <v>6.3</v>
      </c>
      <c r="M45" s="224"/>
      <c r="N45" s="172">
        <v>5</v>
      </c>
      <c r="O45" s="146">
        <f>N45+L45+L45+K45+F45+E45+D45</f>
        <v>35.6</v>
      </c>
      <c r="P45" s="125">
        <f>O45/$O$6</f>
        <v>0.7120000000000001</v>
      </c>
      <c r="Q45" s="125"/>
      <c r="R45" s="125">
        <v>0.47</v>
      </c>
      <c r="S45" s="126">
        <f>R45*25</f>
        <v>11.75</v>
      </c>
      <c r="T45" s="126">
        <v>12</v>
      </c>
      <c r="U45" s="126">
        <f>S45+T45</f>
        <v>23.75</v>
      </c>
      <c r="V45" s="154">
        <f>D45</f>
        <v>5</v>
      </c>
      <c r="W45" s="154">
        <f>E45+F45</f>
        <v>5</v>
      </c>
      <c r="X45" s="154">
        <f>K45</f>
        <v>8</v>
      </c>
      <c r="Y45" s="154">
        <f>L45+L45</f>
        <v>12.6</v>
      </c>
      <c r="Z45" s="154">
        <f>N45</f>
        <v>5</v>
      </c>
      <c r="AA45" s="153">
        <f>U45</f>
        <v>23.75</v>
      </c>
      <c r="AB45" s="154">
        <f>AA45+Z45+Y45+X45+W45+V45</f>
        <v>59.35</v>
      </c>
      <c r="AC45" s="219">
        <v>6</v>
      </c>
      <c r="AE45" s="24"/>
      <c r="AF45" s="24"/>
    </row>
    <row r="46" spans="1:29" s="24" customFormat="1" ht="29.25" customHeight="1">
      <c r="A46" s="23"/>
      <c r="B46" s="64" t="s">
        <v>94</v>
      </c>
      <c r="C46" s="82" t="s">
        <v>65</v>
      </c>
      <c r="D46" s="97">
        <v>5</v>
      </c>
      <c r="E46" s="97">
        <v>3</v>
      </c>
      <c r="F46" s="97">
        <v>5</v>
      </c>
      <c r="G46" s="83">
        <v>9</v>
      </c>
      <c r="H46" s="83">
        <v>2</v>
      </c>
      <c r="I46" s="221"/>
      <c r="J46" s="223"/>
      <c r="K46" s="178">
        <f>(G46+H46+I46+J46)/2</f>
        <v>5.5</v>
      </c>
      <c r="L46" s="183">
        <v>7.7</v>
      </c>
      <c r="M46" s="195"/>
      <c r="N46" s="84">
        <v>0</v>
      </c>
      <c r="O46" s="116">
        <f>N46+L46+L46+K46+F46+E46+D46</f>
        <v>33.9</v>
      </c>
      <c r="P46" s="85">
        <f>O46/$O$6</f>
        <v>0.6779999999999999</v>
      </c>
      <c r="Q46" s="85"/>
      <c r="R46" s="85">
        <v>0.45</v>
      </c>
      <c r="S46" s="87">
        <f>R46*25</f>
        <v>11.25</v>
      </c>
      <c r="T46" s="87">
        <v>11</v>
      </c>
      <c r="U46" s="87">
        <f>S46+T46</f>
        <v>22.25</v>
      </c>
      <c r="V46" s="152">
        <f>D46</f>
        <v>5</v>
      </c>
      <c r="W46" s="152">
        <f>E46+F46</f>
        <v>8</v>
      </c>
      <c r="X46" s="152">
        <f>K46</f>
        <v>5.5</v>
      </c>
      <c r="Y46" s="152">
        <f>L46+L46</f>
        <v>15.4</v>
      </c>
      <c r="Z46" s="152">
        <f>N46</f>
        <v>0</v>
      </c>
      <c r="AA46" s="151">
        <f>U46</f>
        <v>22.25</v>
      </c>
      <c r="AB46" s="152">
        <f>AA46+Z46+Y46+X46+W46+V46</f>
        <v>56.15</v>
      </c>
      <c r="AC46" s="161">
        <v>6</v>
      </c>
    </row>
    <row r="47" spans="1:29" s="24" customFormat="1" ht="29.25" customHeight="1">
      <c r="A47" s="23"/>
      <c r="B47" s="64">
        <v>46</v>
      </c>
      <c r="C47" s="58" t="s">
        <v>61</v>
      </c>
      <c r="D47" s="168">
        <v>0</v>
      </c>
      <c r="E47" s="168">
        <v>4</v>
      </c>
      <c r="F47" s="168">
        <v>4</v>
      </c>
      <c r="G47" s="76">
        <v>9</v>
      </c>
      <c r="H47" s="76">
        <v>0</v>
      </c>
      <c r="I47" s="112"/>
      <c r="J47" s="113"/>
      <c r="K47" s="168">
        <f>(G47+H47+I47+J47)/2</f>
        <v>4.5</v>
      </c>
      <c r="L47" s="191">
        <v>6.4</v>
      </c>
      <c r="M47" s="192"/>
      <c r="N47" s="173">
        <v>5</v>
      </c>
      <c r="O47" s="66">
        <f>N47+L47+L47+K47+F47+E47+D47</f>
        <v>30.3</v>
      </c>
      <c r="P47" s="52">
        <f>O47/$O$6</f>
        <v>0.606</v>
      </c>
      <c r="Q47" s="78"/>
      <c r="R47" s="52">
        <v>0.24</v>
      </c>
      <c r="S47" s="56">
        <f>R47*25</f>
        <v>6</v>
      </c>
      <c r="T47" s="56"/>
      <c r="U47" s="56">
        <f>S47+T47</f>
        <v>6</v>
      </c>
      <c r="V47" s="156">
        <f>D47</f>
        <v>0</v>
      </c>
      <c r="W47" s="156">
        <f>E47+F47</f>
        <v>8</v>
      </c>
      <c r="X47" s="156">
        <f>K47</f>
        <v>4.5</v>
      </c>
      <c r="Y47" s="156">
        <f>L47+L47</f>
        <v>12.8</v>
      </c>
      <c r="Z47" s="156">
        <f>N47</f>
        <v>5</v>
      </c>
      <c r="AA47" s="155">
        <f>U47</f>
        <v>6</v>
      </c>
      <c r="AB47" s="156">
        <f>AA47+Z47+Y47+X47+W47+V47</f>
        <v>36.3</v>
      </c>
      <c r="AC47" s="171"/>
    </row>
    <row r="48" spans="1:29" s="24" customFormat="1" ht="29.25" customHeight="1">
      <c r="A48" s="23"/>
      <c r="B48" s="64">
        <v>44</v>
      </c>
      <c r="C48" s="58" t="s">
        <v>60</v>
      </c>
      <c r="D48" s="168">
        <v>3</v>
      </c>
      <c r="E48" s="168">
        <v>3</v>
      </c>
      <c r="F48" s="168">
        <v>2</v>
      </c>
      <c r="G48" s="76">
        <v>6</v>
      </c>
      <c r="H48" s="76">
        <v>5</v>
      </c>
      <c r="I48" s="114"/>
      <c r="J48" s="115"/>
      <c r="K48" s="168">
        <f>(G48+H48+I48+J48)/2</f>
        <v>5.5</v>
      </c>
      <c r="L48" s="191">
        <v>8</v>
      </c>
      <c r="M48" s="193"/>
      <c r="N48" s="173">
        <v>5</v>
      </c>
      <c r="O48" s="66">
        <f>N48+L48+L48+K48+F48+E48+D48</f>
        <v>34.5</v>
      </c>
      <c r="P48" s="52">
        <f>O48/$O$6</f>
        <v>0.69</v>
      </c>
      <c r="Q48" s="55"/>
      <c r="R48" s="52"/>
      <c r="S48" s="56">
        <f>R48*25</f>
        <v>0</v>
      </c>
      <c r="T48" s="56"/>
      <c r="U48" s="56">
        <f>S48+T48</f>
        <v>0</v>
      </c>
      <c r="V48" s="156">
        <f>D48</f>
        <v>3</v>
      </c>
      <c r="W48" s="156">
        <f>E48+F48</f>
        <v>5</v>
      </c>
      <c r="X48" s="156">
        <f>K48</f>
        <v>5.5</v>
      </c>
      <c r="Y48" s="156">
        <f>L48+L48</f>
        <v>16</v>
      </c>
      <c r="Z48" s="156">
        <f>N48</f>
        <v>5</v>
      </c>
      <c r="AA48" s="155">
        <f>U48</f>
        <v>0</v>
      </c>
      <c r="AB48" s="156">
        <f>AA48+Z48+Y48+X48+W48+V48</f>
        <v>34.5</v>
      </c>
      <c r="AC48" s="170"/>
    </row>
    <row r="49" spans="1:29" ht="62.25" customHeight="1">
      <c r="A49" s="7"/>
      <c r="B49" s="38" t="s">
        <v>11</v>
      </c>
      <c r="C49" s="61" t="s">
        <v>78</v>
      </c>
      <c r="D49" s="38" t="s">
        <v>0</v>
      </c>
      <c r="E49" s="40" t="s">
        <v>64</v>
      </c>
      <c r="F49" s="40" t="s">
        <v>6</v>
      </c>
      <c r="G49" s="40" t="s">
        <v>1</v>
      </c>
      <c r="H49" s="40" t="s">
        <v>2</v>
      </c>
      <c r="I49" s="73" t="s">
        <v>69</v>
      </c>
      <c r="J49" s="73" t="s">
        <v>70</v>
      </c>
      <c r="K49" s="73" t="s">
        <v>84</v>
      </c>
      <c r="L49" s="38" t="s">
        <v>4</v>
      </c>
      <c r="M49" s="38" t="s">
        <v>5</v>
      </c>
      <c r="N49" s="38" t="s">
        <v>25</v>
      </c>
      <c r="O49" s="38" t="s">
        <v>3</v>
      </c>
      <c r="P49" s="38" t="s">
        <v>10</v>
      </c>
      <c r="Q49" s="38"/>
      <c r="R49" s="38"/>
      <c r="S49" s="38" t="s">
        <v>7</v>
      </c>
      <c r="T49" s="38" t="s">
        <v>8</v>
      </c>
      <c r="U49" s="39" t="s">
        <v>9</v>
      </c>
      <c r="V49" s="41" t="s">
        <v>13</v>
      </c>
      <c r="W49" s="41" t="s">
        <v>14</v>
      </c>
      <c r="X49" s="41" t="s">
        <v>15</v>
      </c>
      <c r="Y49" s="41" t="s">
        <v>16</v>
      </c>
      <c r="Z49" s="41" t="s">
        <v>17</v>
      </c>
      <c r="AA49" s="41" t="s">
        <v>18</v>
      </c>
      <c r="AB49" s="42" t="s">
        <v>9</v>
      </c>
      <c r="AC49" s="43" t="s">
        <v>12</v>
      </c>
    </row>
    <row r="50" spans="1:29" s="18" customFormat="1" ht="23.25" customHeight="1">
      <c r="A50" s="17"/>
      <c r="B50" s="26" t="s">
        <v>24</v>
      </c>
      <c r="C50" s="45" t="s">
        <v>83</v>
      </c>
      <c r="D50" s="176">
        <v>5</v>
      </c>
      <c r="E50" s="177">
        <v>6</v>
      </c>
      <c r="F50" s="177">
        <v>4</v>
      </c>
      <c r="G50" s="75" t="s">
        <v>82</v>
      </c>
      <c r="H50" s="75" t="s">
        <v>82</v>
      </c>
      <c r="I50" s="75">
        <v>10</v>
      </c>
      <c r="J50" s="75">
        <v>10</v>
      </c>
      <c r="K50" s="177">
        <v>10</v>
      </c>
      <c r="L50" s="80" t="s">
        <v>82</v>
      </c>
      <c r="M50" s="46">
        <v>10</v>
      </c>
      <c r="N50" s="176">
        <v>5</v>
      </c>
      <c r="O50" s="77">
        <f>D50+E50+F50+K50+M50+M50+N50</f>
        <v>50</v>
      </c>
      <c r="P50" s="44">
        <v>1</v>
      </c>
      <c r="Q50" s="48"/>
      <c r="R50" s="48"/>
      <c r="S50" s="49"/>
      <c r="T50" s="49"/>
      <c r="U50" s="50"/>
      <c r="V50" s="49"/>
      <c r="W50" s="49"/>
      <c r="X50" s="49"/>
      <c r="Y50" s="49"/>
      <c r="Z50" s="49"/>
      <c r="AA50" s="49"/>
      <c r="AB50" s="50"/>
      <c r="AC50" s="51"/>
    </row>
    <row r="51" spans="1:29" s="24" customFormat="1" ht="29.25" customHeight="1">
      <c r="A51" s="23"/>
      <c r="B51" s="64" t="s">
        <v>95</v>
      </c>
      <c r="C51" s="82" t="s">
        <v>80</v>
      </c>
      <c r="D51" s="97">
        <v>5</v>
      </c>
      <c r="E51" s="97">
        <v>4</v>
      </c>
      <c r="F51" s="194">
        <v>2</v>
      </c>
      <c r="G51" s="117"/>
      <c r="H51" s="118"/>
      <c r="I51" s="119">
        <v>0</v>
      </c>
      <c r="J51" s="83">
        <v>8</v>
      </c>
      <c r="K51" s="194">
        <f>(I51+J51)/2</f>
        <v>4</v>
      </c>
      <c r="L51" s="195"/>
      <c r="M51" s="196">
        <v>6.5</v>
      </c>
      <c r="N51" s="84">
        <v>2</v>
      </c>
      <c r="O51" s="116">
        <f>D51+E51+F51+K51+M51+M51+N51</f>
        <v>30</v>
      </c>
      <c r="P51" s="85">
        <f>O51/$O$6</f>
        <v>0.6</v>
      </c>
      <c r="Q51" s="85"/>
      <c r="R51" s="85">
        <v>0.7</v>
      </c>
      <c r="S51" s="87">
        <f>R51*25</f>
        <v>17.5</v>
      </c>
      <c r="T51" s="87">
        <v>18.5</v>
      </c>
      <c r="U51" s="87">
        <f>S51+T51</f>
        <v>36</v>
      </c>
      <c r="V51" s="152">
        <f>D51</f>
        <v>5</v>
      </c>
      <c r="W51" s="152">
        <f>E51+F51</f>
        <v>6</v>
      </c>
      <c r="X51" s="152">
        <f>K51</f>
        <v>4</v>
      </c>
      <c r="Y51" s="152">
        <f>M51+M51</f>
        <v>13</v>
      </c>
      <c r="Z51" s="152">
        <f>N51</f>
        <v>2</v>
      </c>
      <c r="AA51" s="169">
        <f>U51</f>
        <v>36</v>
      </c>
      <c r="AB51" s="152">
        <f>AA51+Z51+Y51+X51+W51+V51</f>
        <v>66</v>
      </c>
      <c r="AC51" s="161">
        <v>7</v>
      </c>
    </row>
    <row r="52" spans="1:32" s="63" customFormat="1" ht="29.25" customHeight="1">
      <c r="A52" s="62"/>
      <c r="B52" s="64">
        <v>40</v>
      </c>
      <c r="C52" s="82" t="s">
        <v>22</v>
      </c>
      <c r="D52" s="178">
        <v>5</v>
      </c>
      <c r="E52" s="178">
        <v>4</v>
      </c>
      <c r="F52" s="197">
        <v>2</v>
      </c>
      <c r="G52" s="117"/>
      <c r="H52" s="118"/>
      <c r="I52" s="119">
        <v>9</v>
      </c>
      <c r="J52" s="83">
        <v>10</v>
      </c>
      <c r="K52" s="194">
        <f>(I52+J52)/2</f>
        <v>9.5</v>
      </c>
      <c r="L52" s="195"/>
      <c r="M52" s="198">
        <v>6.2</v>
      </c>
      <c r="N52" s="167">
        <v>5</v>
      </c>
      <c r="O52" s="116">
        <f>D52+E52+F52+K52+M52+M52+N52</f>
        <v>37.9</v>
      </c>
      <c r="P52" s="85">
        <f>O52/$O$6</f>
        <v>0.758</v>
      </c>
      <c r="Q52" s="85"/>
      <c r="R52" s="85">
        <v>0.42</v>
      </c>
      <c r="S52" s="87">
        <f>R52*25</f>
        <v>10.5</v>
      </c>
      <c r="T52" s="87">
        <v>11.6</v>
      </c>
      <c r="U52" s="87">
        <f>S52+T52</f>
        <v>22.1</v>
      </c>
      <c r="V52" s="152">
        <f>D52</f>
        <v>5</v>
      </c>
      <c r="W52" s="152">
        <f>E52+F52</f>
        <v>6</v>
      </c>
      <c r="X52" s="152">
        <f>K52</f>
        <v>9.5</v>
      </c>
      <c r="Y52" s="152">
        <f>M52+M52</f>
        <v>12.4</v>
      </c>
      <c r="Z52" s="152">
        <f>N52</f>
        <v>5</v>
      </c>
      <c r="AA52" s="169">
        <f>U52</f>
        <v>22.1</v>
      </c>
      <c r="AB52" s="152">
        <f>AA52+Z52+Y52+X52+W52+V52</f>
        <v>60</v>
      </c>
      <c r="AC52" s="161">
        <v>6</v>
      </c>
      <c r="AE52" s="24"/>
      <c r="AF52" s="24"/>
    </row>
    <row r="53" spans="1:33" s="24" customFormat="1" ht="29.25" customHeight="1">
      <c r="A53" s="23"/>
      <c r="B53" s="64" t="s">
        <v>96</v>
      </c>
      <c r="C53" s="120" t="s">
        <v>72</v>
      </c>
      <c r="D53" s="185">
        <v>5</v>
      </c>
      <c r="E53" s="185">
        <v>4</v>
      </c>
      <c r="F53" s="199">
        <v>2</v>
      </c>
      <c r="G53" s="143"/>
      <c r="H53" s="144"/>
      <c r="I53" s="145">
        <v>9</v>
      </c>
      <c r="J53" s="121">
        <v>9</v>
      </c>
      <c r="K53" s="199">
        <f>(I53+J53)/2</f>
        <v>9</v>
      </c>
      <c r="L53" s="200"/>
      <c r="M53" s="201">
        <v>5.5</v>
      </c>
      <c r="N53" s="122">
        <v>4</v>
      </c>
      <c r="O53" s="146">
        <f>D53+E53+F53+K53+M53+M53+N53</f>
        <v>35</v>
      </c>
      <c r="P53" s="125">
        <f>O53/$O$6</f>
        <v>0.7</v>
      </c>
      <c r="Q53" s="125"/>
      <c r="R53" s="125"/>
      <c r="S53" s="126">
        <v>11</v>
      </c>
      <c r="T53" s="126">
        <v>10</v>
      </c>
      <c r="U53" s="126">
        <f>S53+T53</f>
        <v>21</v>
      </c>
      <c r="V53" s="154">
        <f>D53</f>
        <v>5</v>
      </c>
      <c r="W53" s="154">
        <f>E53+F53</f>
        <v>6</v>
      </c>
      <c r="X53" s="154">
        <f>K53</f>
        <v>9</v>
      </c>
      <c r="Y53" s="154">
        <f>M53+M53</f>
        <v>11</v>
      </c>
      <c r="Z53" s="154">
        <f>N53</f>
        <v>4</v>
      </c>
      <c r="AA53" s="174">
        <f>U53</f>
        <v>21</v>
      </c>
      <c r="AB53" s="154">
        <f>AA53+Z53+Y53+X53+W53+V53</f>
        <v>56</v>
      </c>
      <c r="AC53" s="162">
        <v>6</v>
      </c>
      <c r="AE53" s="63"/>
      <c r="AF53" s="63"/>
      <c r="AG53" s="63"/>
    </row>
    <row r="54" spans="1:30" s="24" customFormat="1" ht="29.25" customHeight="1">
      <c r="A54" s="62"/>
      <c r="B54" s="64" t="s">
        <v>91</v>
      </c>
      <c r="C54" s="120" t="s">
        <v>73</v>
      </c>
      <c r="D54" s="185">
        <v>5</v>
      </c>
      <c r="E54" s="185">
        <v>3</v>
      </c>
      <c r="F54" s="199">
        <v>4</v>
      </c>
      <c r="G54" s="143"/>
      <c r="H54" s="144"/>
      <c r="I54" s="145">
        <v>9</v>
      </c>
      <c r="J54" s="121">
        <v>10</v>
      </c>
      <c r="K54" s="199">
        <f>(I54+J54)/2</f>
        <v>9.5</v>
      </c>
      <c r="L54" s="200"/>
      <c r="M54" s="201">
        <v>6.6</v>
      </c>
      <c r="N54" s="122">
        <v>3</v>
      </c>
      <c r="O54" s="146">
        <f>D54+E54+F54+K54+M54+M54+N54</f>
        <v>37.7</v>
      </c>
      <c r="P54" s="125">
        <f>O54/$O$6</f>
        <v>0.754</v>
      </c>
      <c r="Q54" s="124"/>
      <c r="R54" s="124">
        <v>0.56</v>
      </c>
      <c r="S54" s="126">
        <v>8</v>
      </c>
      <c r="T54" s="126">
        <v>10</v>
      </c>
      <c r="U54" s="126">
        <f>S54+T54</f>
        <v>18</v>
      </c>
      <c r="V54" s="154">
        <f>D54</f>
        <v>5</v>
      </c>
      <c r="W54" s="154">
        <f>E54+F54</f>
        <v>7</v>
      </c>
      <c r="X54" s="154">
        <f>K54</f>
        <v>9.5</v>
      </c>
      <c r="Y54" s="154">
        <f>M54+M54</f>
        <v>13.2</v>
      </c>
      <c r="Z54" s="154">
        <f>N54</f>
        <v>3</v>
      </c>
      <c r="AA54" s="174">
        <f>U54</f>
        <v>18</v>
      </c>
      <c r="AB54" s="154">
        <f>AA54+Z54+Y54+X54+W54+V54</f>
        <v>55.7</v>
      </c>
      <c r="AC54" s="162">
        <v>6</v>
      </c>
      <c r="AD54" s="63"/>
    </row>
    <row r="55" spans="1:29" s="24" customFormat="1" ht="29.25" customHeight="1">
      <c r="A55" s="23"/>
      <c r="B55" s="64" t="s">
        <v>93</v>
      </c>
      <c r="C55" s="120" t="s">
        <v>65</v>
      </c>
      <c r="D55" s="185">
        <v>5</v>
      </c>
      <c r="E55" s="185">
        <v>3</v>
      </c>
      <c r="F55" s="199">
        <v>2</v>
      </c>
      <c r="G55" s="143"/>
      <c r="H55" s="144"/>
      <c r="I55" s="145">
        <v>9</v>
      </c>
      <c r="J55" s="121">
        <v>10</v>
      </c>
      <c r="K55" s="199">
        <f>(I55+J55)/2</f>
        <v>9.5</v>
      </c>
      <c r="L55" s="200"/>
      <c r="M55" s="201">
        <v>5.8</v>
      </c>
      <c r="N55" s="122">
        <v>0</v>
      </c>
      <c r="O55" s="146">
        <f>D55+E55+F55+K55+M55+M55+N55</f>
        <v>31.1</v>
      </c>
      <c r="P55" s="125">
        <f>O55/$O$6</f>
        <v>0.622</v>
      </c>
      <c r="Q55" s="125"/>
      <c r="R55" s="125">
        <v>0.46</v>
      </c>
      <c r="S55" s="126">
        <f>R55*25</f>
        <v>11.5</v>
      </c>
      <c r="T55" s="126">
        <v>13</v>
      </c>
      <c r="U55" s="126">
        <f>S55+T55</f>
        <v>24.5</v>
      </c>
      <c r="V55" s="154">
        <f>D55</f>
        <v>5</v>
      </c>
      <c r="W55" s="154">
        <f>E55+F55</f>
        <v>5</v>
      </c>
      <c r="X55" s="154">
        <f>K55</f>
        <v>9.5</v>
      </c>
      <c r="Y55" s="154">
        <f>M55+M55</f>
        <v>11.6</v>
      </c>
      <c r="Z55" s="154">
        <f>N55</f>
        <v>0</v>
      </c>
      <c r="AA55" s="174">
        <f>U55</f>
        <v>24.5</v>
      </c>
      <c r="AB55" s="154">
        <f>AA55+Z55+Y55+X55+W55+V55</f>
        <v>55.6</v>
      </c>
      <c r="AC55" s="219">
        <v>6</v>
      </c>
    </row>
    <row r="56" spans="1:29" s="24" customFormat="1" ht="29.25" customHeight="1">
      <c r="A56" s="23"/>
      <c r="B56" s="64" t="s">
        <v>92</v>
      </c>
      <c r="C56" s="58" t="s">
        <v>76</v>
      </c>
      <c r="D56" s="53">
        <v>5</v>
      </c>
      <c r="E56" s="53">
        <v>4</v>
      </c>
      <c r="F56" s="202">
        <v>6</v>
      </c>
      <c r="G56" s="106"/>
      <c r="H56" s="107"/>
      <c r="I56" s="79">
        <v>9</v>
      </c>
      <c r="J56" s="76">
        <v>10</v>
      </c>
      <c r="K56" s="202">
        <f>(I56+J56)/2</f>
        <v>9.5</v>
      </c>
      <c r="L56" s="192"/>
      <c r="M56" s="203">
        <v>5.6</v>
      </c>
      <c r="N56" s="54">
        <v>0</v>
      </c>
      <c r="O56" s="66">
        <f>D56+E56+F56+K56+M56+M56+N56</f>
        <v>35.7</v>
      </c>
      <c r="P56" s="52">
        <f>O56/$O$6</f>
        <v>0.7140000000000001</v>
      </c>
      <c r="Q56" s="52"/>
      <c r="R56" s="52">
        <v>0.53</v>
      </c>
      <c r="S56" s="56">
        <f>R56*25</f>
        <v>13.25</v>
      </c>
      <c r="T56" s="56"/>
      <c r="U56" s="56">
        <f>S56+T56</f>
        <v>13.25</v>
      </c>
      <c r="V56" s="156">
        <f>D56</f>
        <v>5</v>
      </c>
      <c r="W56" s="156">
        <f>E56+F56</f>
        <v>10</v>
      </c>
      <c r="X56" s="156">
        <f>K56</f>
        <v>9.5</v>
      </c>
      <c r="Y56" s="156">
        <f>M56+M56</f>
        <v>11.2</v>
      </c>
      <c r="Z56" s="156">
        <f>N56</f>
        <v>0</v>
      </c>
      <c r="AA56" s="175">
        <f>U56</f>
        <v>13.25</v>
      </c>
      <c r="AB56" s="156">
        <f>AA56+Z56+Y56+X56+W56+V56</f>
        <v>48.95</v>
      </c>
      <c r="AC56" s="170"/>
    </row>
    <row r="57" spans="1:29" s="24" customFormat="1" ht="29.25" customHeight="1">
      <c r="A57" s="23"/>
      <c r="B57" s="64">
        <v>44</v>
      </c>
      <c r="C57" s="58" t="s">
        <v>77</v>
      </c>
      <c r="D57" s="53">
        <v>5</v>
      </c>
      <c r="E57" s="53">
        <v>5</v>
      </c>
      <c r="F57" s="202">
        <v>5</v>
      </c>
      <c r="G57" s="106"/>
      <c r="H57" s="107"/>
      <c r="I57" s="79">
        <v>9</v>
      </c>
      <c r="J57" s="76">
        <v>10</v>
      </c>
      <c r="K57" s="202">
        <f>(I57+J57)/2</f>
        <v>9.5</v>
      </c>
      <c r="L57" s="192"/>
      <c r="M57" s="204">
        <v>7.1</v>
      </c>
      <c r="N57" s="54">
        <v>0</v>
      </c>
      <c r="O57" s="66">
        <f>D57+E57+F57+K57+M57+M57+N57</f>
        <v>38.7</v>
      </c>
      <c r="P57" s="52">
        <f>O57/$O$6</f>
        <v>0.774</v>
      </c>
      <c r="Q57" s="52"/>
      <c r="R57" s="52">
        <v>0.33</v>
      </c>
      <c r="S57" s="56">
        <f>R57*25</f>
        <v>8.25</v>
      </c>
      <c r="T57" s="56"/>
      <c r="U57" s="56">
        <f>S57+T57</f>
        <v>8.25</v>
      </c>
      <c r="V57" s="156">
        <f>D57</f>
        <v>5</v>
      </c>
      <c r="W57" s="156">
        <f>E57+F57</f>
        <v>10</v>
      </c>
      <c r="X57" s="156">
        <f>K57</f>
        <v>9.5</v>
      </c>
      <c r="Y57" s="156">
        <f>M57+M57</f>
        <v>14.2</v>
      </c>
      <c r="Z57" s="156">
        <f>N57</f>
        <v>0</v>
      </c>
      <c r="AA57" s="175">
        <f>U57</f>
        <v>8.25</v>
      </c>
      <c r="AB57" s="156">
        <f>AA57+Z57+Y57+X57+W57+V57</f>
        <v>46.95</v>
      </c>
      <c r="AC57" s="170"/>
    </row>
    <row r="58" spans="1:29" s="24" customFormat="1" ht="29.25" customHeight="1" thickBot="1">
      <c r="A58" s="23"/>
      <c r="B58" s="64" t="s">
        <v>94</v>
      </c>
      <c r="C58" s="58" t="s">
        <v>60</v>
      </c>
      <c r="D58" s="168">
        <v>3</v>
      </c>
      <c r="E58" s="168">
        <v>3</v>
      </c>
      <c r="F58" s="205">
        <v>2</v>
      </c>
      <c r="G58" s="106"/>
      <c r="H58" s="107"/>
      <c r="I58" s="79">
        <v>8</v>
      </c>
      <c r="J58" s="147">
        <v>11</v>
      </c>
      <c r="K58" s="202">
        <f>(I58+J58)/2</f>
        <v>9.5</v>
      </c>
      <c r="L58" s="192"/>
      <c r="M58" s="204">
        <v>6</v>
      </c>
      <c r="N58" s="173">
        <v>5</v>
      </c>
      <c r="O58" s="66">
        <f>D58+E58+F58+K58+M58+M58+N58</f>
        <v>34.5</v>
      </c>
      <c r="P58" s="52">
        <f>O58/$O$6</f>
        <v>0.69</v>
      </c>
      <c r="Q58" s="55"/>
      <c r="R58" s="55"/>
      <c r="S58" s="56"/>
      <c r="T58" s="56"/>
      <c r="U58" s="56">
        <f>S58+T58</f>
        <v>0</v>
      </c>
      <c r="V58" s="156">
        <f>D58</f>
        <v>3</v>
      </c>
      <c r="W58" s="156">
        <f>E58+F58</f>
        <v>5</v>
      </c>
      <c r="X58" s="156">
        <f>K58</f>
        <v>9.5</v>
      </c>
      <c r="Y58" s="156">
        <f>M58+M58</f>
        <v>12</v>
      </c>
      <c r="Z58" s="156">
        <f>N58</f>
        <v>5</v>
      </c>
      <c r="AA58" s="175">
        <f>U58</f>
        <v>0</v>
      </c>
      <c r="AB58" s="156">
        <f>AA58+Z58+Y58+X58+W58+V58</f>
        <v>34.5</v>
      </c>
      <c r="AC58" s="170"/>
    </row>
    <row r="59" spans="1:29" s="24" customFormat="1" ht="29.25" customHeight="1" thickBot="1">
      <c r="A59" s="23"/>
      <c r="B59" s="64">
        <v>46</v>
      </c>
      <c r="C59" s="89" t="s">
        <v>61</v>
      </c>
      <c r="D59" s="180">
        <v>0</v>
      </c>
      <c r="E59" s="180">
        <v>3</v>
      </c>
      <c r="F59" s="181">
        <v>4</v>
      </c>
      <c r="G59" s="106"/>
      <c r="H59" s="107"/>
      <c r="I59" s="127">
        <v>9</v>
      </c>
      <c r="J59" s="129">
        <v>0</v>
      </c>
      <c r="K59" s="206">
        <f>(I59+J59)/2</f>
        <v>4.5</v>
      </c>
      <c r="L59" s="192"/>
      <c r="M59" s="186">
        <v>3.8</v>
      </c>
      <c r="N59" s="187">
        <v>5</v>
      </c>
      <c r="O59" s="108">
        <f>D59+E59+F59+K59+M59+M59+N59</f>
        <v>24.1</v>
      </c>
      <c r="P59" s="92">
        <f>O59/$O$6</f>
        <v>0.48200000000000004</v>
      </c>
      <c r="Q59" s="109"/>
      <c r="R59" s="109"/>
      <c r="S59" s="110"/>
      <c r="T59" s="110"/>
      <c r="U59" s="110"/>
      <c r="V59" s="104">
        <f>D59</f>
        <v>0</v>
      </c>
      <c r="W59" s="104">
        <f>E59+F59</f>
        <v>7</v>
      </c>
      <c r="X59" s="104">
        <f>K59</f>
        <v>4.5</v>
      </c>
      <c r="Y59" s="104">
        <f>M59+M59</f>
        <v>7.6</v>
      </c>
      <c r="Z59" s="104">
        <f>N59</f>
        <v>5</v>
      </c>
      <c r="AA59" s="91">
        <f>U59</f>
        <v>0</v>
      </c>
      <c r="AB59" s="104">
        <f>AA59+Z59+Y59+X59+W59+V59</f>
        <v>24.1</v>
      </c>
      <c r="AC59" s="111"/>
    </row>
    <row r="60" spans="1:30" s="24" customFormat="1" ht="29.25" customHeight="1">
      <c r="A60" s="62"/>
      <c r="B60" s="64">
        <v>30</v>
      </c>
      <c r="C60" s="131" t="s">
        <v>74</v>
      </c>
      <c r="D60" s="142">
        <v>5</v>
      </c>
      <c r="E60" s="142">
        <v>3</v>
      </c>
      <c r="F60" s="207"/>
      <c r="G60" s="132"/>
      <c r="H60" s="133"/>
      <c r="I60" s="134">
        <v>9</v>
      </c>
      <c r="J60" s="135">
        <v>10</v>
      </c>
      <c r="K60" s="207">
        <f>(I60+J60)/2</f>
        <v>9.5</v>
      </c>
      <c r="L60" s="208"/>
      <c r="M60" s="209">
        <v>3</v>
      </c>
      <c r="N60" s="141">
        <v>0</v>
      </c>
      <c r="O60" s="136">
        <f>D60+E60+F60+K60+M60+M60+N60</f>
        <v>23.5</v>
      </c>
      <c r="P60" s="137">
        <f>O60/$O$6</f>
        <v>0.47</v>
      </c>
      <c r="Q60" s="138"/>
      <c r="R60" s="138"/>
      <c r="S60" s="139"/>
      <c r="T60" s="139"/>
      <c r="U60" s="139"/>
      <c r="V60" s="140">
        <f>D60</f>
        <v>5</v>
      </c>
      <c r="W60" s="140">
        <f>E60+F60</f>
        <v>3</v>
      </c>
      <c r="X60" s="140">
        <f>K60</f>
        <v>9.5</v>
      </c>
      <c r="Y60" s="140">
        <f>M60+M60</f>
        <v>6</v>
      </c>
      <c r="Z60" s="140">
        <f>N60</f>
        <v>0</v>
      </c>
      <c r="AA60" s="141">
        <f>U60</f>
        <v>0</v>
      </c>
      <c r="AB60" s="140">
        <f>AA60+Z60+Y60+X60+W60+V60</f>
        <v>23.5</v>
      </c>
      <c r="AC60" s="142"/>
      <c r="AD60" s="63"/>
    </row>
    <row r="61" spans="1:29" s="24" customFormat="1" ht="29.25" customHeight="1">
      <c r="A61" s="23"/>
      <c r="B61" s="64">
        <v>47</v>
      </c>
      <c r="C61" s="58" t="s">
        <v>75</v>
      </c>
      <c r="D61" s="53">
        <v>5</v>
      </c>
      <c r="E61" s="53">
        <v>3</v>
      </c>
      <c r="F61" s="202">
        <v>3</v>
      </c>
      <c r="G61" s="106"/>
      <c r="H61" s="107"/>
      <c r="I61" s="130">
        <v>9</v>
      </c>
      <c r="J61" s="76">
        <v>10</v>
      </c>
      <c r="K61" s="210">
        <f>(I61+J61)/2</f>
        <v>9.5</v>
      </c>
      <c r="L61" s="192"/>
      <c r="M61" s="204">
        <v>0</v>
      </c>
      <c r="N61" s="54">
        <v>0</v>
      </c>
      <c r="O61" s="66">
        <f>D61+E61+F61+K61+M61+M61+N61</f>
        <v>20.5</v>
      </c>
      <c r="P61" s="52">
        <f>O61/$O$6</f>
        <v>0.41</v>
      </c>
      <c r="Q61" s="52"/>
      <c r="R61" s="52"/>
      <c r="S61" s="56">
        <f>R61*25</f>
        <v>0</v>
      </c>
      <c r="T61" s="56"/>
      <c r="U61" s="56">
        <f>S61+T61</f>
        <v>0</v>
      </c>
      <c r="V61" s="57">
        <f>D61</f>
        <v>5</v>
      </c>
      <c r="W61" s="57">
        <f>E61+F61</f>
        <v>6</v>
      </c>
      <c r="X61" s="57">
        <f>K61</f>
        <v>9.5</v>
      </c>
      <c r="Y61" s="57">
        <f>M61+M61</f>
        <v>0</v>
      </c>
      <c r="Z61" s="57">
        <f>N61</f>
        <v>0</v>
      </c>
      <c r="AA61" s="54">
        <f>U61</f>
        <v>0</v>
      </c>
      <c r="AB61" s="57">
        <f>AA61+Z61+Y61+X61+W61+V61</f>
        <v>20.5</v>
      </c>
      <c r="AC61" s="53"/>
    </row>
    <row r="62" spans="1:33" s="63" customFormat="1" ht="29.25" customHeight="1">
      <c r="A62" s="23"/>
      <c r="B62" s="64">
        <v>50</v>
      </c>
      <c r="C62" s="89" t="s">
        <v>66</v>
      </c>
      <c r="D62" s="105">
        <v>4</v>
      </c>
      <c r="E62" s="105">
        <v>4</v>
      </c>
      <c r="F62" s="211"/>
      <c r="G62" s="106"/>
      <c r="H62" s="107"/>
      <c r="I62" s="103">
        <v>9</v>
      </c>
      <c r="J62" s="128">
        <v>10</v>
      </c>
      <c r="K62" s="211">
        <f>(I62+J62)/2</f>
        <v>9.5</v>
      </c>
      <c r="L62" s="192"/>
      <c r="M62" s="186">
        <v>0</v>
      </c>
      <c r="N62" s="91">
        <v>0</v>
      </c>
      <c r="O62" s="108">
        <f>D62+E62+F62+K62+M62+M62+N62</f>
        <v>17.5</v>
      </c>
      <c r="P62" s="92">
        <f>O62/$O$6</f>
        <v>0.35</v>
      </c>
      <c r="Q62" s="92"/>
      <c r="R62" s="92"/>
      <c r="S62" s="94"/>
      <c r="T62" s="94"/>
      <c r="U62" s="94"/>
      <c r="V62" s="104">
        <f>D62</f>
        <v>4</v>
      </c>
      <c r="W62" s="104">
        <f>E62+F62</f>
        <v>4</v>
      </c>
      <c r="X62" s="104">
        <f>K62</f>
        <v>9.5</v>
      </c>
      <c r="Y62" s="104">
        <f>M62+M62</f>
        <v>0</v>
      </c>
      <c r="Z62" s="104">
        <f>N62</f>
        <v>0</v>
      </c>
      <c r="AA62" s="91">
        <f>U62</f>
        <v>0</v>
      </c>
      <c r="AB62" s="104">
        <f>AA62+Z62+Y62+X62+W62+V62</f>
        <v>17.5</v>
      </c>
      <c r="AC62" s="105"/>
      <c r="AD62" s="24"/>
      <c r="AE62" s="24"/>
      <c r="AF62" s="24"/>
      <c r="AG62" s="24"/>
    </row>
    <row r="63" spans="1:29" s="3" customFormat="1" ht="18">
      <c r="A63" s="6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33"/>
      <c r="M63" s="33"/>
      <c r="N63" s="28"/>
      <c r="O63" s="28"/>
      <c r="P63" s="28"/>
      <c r="Q63" s="28"/>
      <c r="R63" s="28"/>
      <c r="S63" s="29"/>
      <c r="T63" s="28"/>
      <c r="U63" s="30"/>
      <c r="V63" s="28"/>
      <c r="W63" s="28"/>
      <c r="X63" s="28"/>
      <c r="Y63" s="28"/>
      <c r="Z63" s="28"/>
      <c r="AA63" s="28"/>
      <c r="AB63" s="28"/>
      <c r="AC63" s="28"/>
    </row>
    <row r="64" spans="1:29" s="3" customFormat="1" ht="18">
      <c r="A64" s="6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33"/>
      <c r="M64" s="33"/>
      <c r="N64" s="28"/>
      <c r="O64" s="28"/>
      <c r="P64" s="28"/>
      <c r="Q64" s="28"/>
      <c r="R64" s="28"/>
      <c r="S64" s="29"/>
      <c r="T64" s="28"/>
      <c r="U64" s="30"/>
      <c r="V64" s="28"/>
      <c r="W64" s="28"/>
      <c r="X64" s="28"/>
      <c r="Y64" s="28"/>
      <c r="Z64" s="28"/>
      <c r="AA64" s="28"/>
      <c r="AB64" s="28"/>
      <c r="AC64" s="28"/>
    </row>
    <row r="65" spans="1:29" s="3" customFormat="1" ht="18">
      <c r="A65" s="6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33"/>
      <c r="M65" s="33"/>
      <c r="N65" s="28"/>
      <c r="O65" s="28"/>
      <c r="P65" s="28"/>
      <c r="Q65" s="28"/>
      <c r="R65" s="28"/>
      <c r="S65" s="29"/>
      <c r="T65" s="28"/>
      <c r="U65" s="30"/>
      <c r="V65" s="28"/>
      <c r="W65" s="28"/>
      <c r="X65" s="28"/>
      <c r="Y65" s="28"/>
      <c r="Z65" s="28"/>
      <c r="AA65" s="28"/>
      <c r="AB65" s="28"/>
      <c r="AC65" s="28"/>
    </row>
  </sheetData>
  <sheetProtection/>
  <mergeCells count="5">
    <mergeCell ref="C3:P3"/>
    <mergeCell ref="S1:V1"/>
    <mergeCell ref="X2:AA2"/>
    <mergeCell ref="X3:AA3"/>
    <mergeCell ref="X1:AA1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2012-10-08T11:52:33Z</cp:lastPrinted>
  <dcterms:created xsi:type="dcterms:W3CDTF">2008-11-19T20:59:51Z</dcterms:created>
  <dcterms:modified xsi:type="dcterms:W3CDTF">2012-10-08T11:54:58Z</dcterms:modified>
  <cp:category/>
  <cp:version/>
  <cp:contentType/>
  <cp:contentStatus/>
</cp:coreProperties>
</file>