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420" windowWidth="19200" windowHeight="119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<sst xmlns="http://schemas.openxmlformats.org/spreadsheetml/2006/main" count="86" uniqueCount="85">
  <si>
    <t>redovnost pohađanja nastave</t>
  </si>
  <si>
    <t>I domaći zadatak</t>
  </si>
  <si>
    <t>II domaći zadatak</t>
  </si>
  <si>
    <t>ukupno predispitnih obaveza</t>
  </si>
  <si>
    <t>I kol.</t>
  </si>
  <si>
    <t>II kol.</t>
  </si>
  <si>
    <t>odbrana lab. vežbi</t>
  </si>
  <si>
    <t>ukupno domači</t>
  </si>
  <si>
    <t>pismeni</t>
  </si>
  <si>
    <t>usmeni</t>
  </si>
  <si>
    <t>ukupno</t>
  </si>
  <si>
    <t>procenat ispunjenosti predispitnih obaveza</t>
  </si>
  <si>
    <t>redni broj</t>
  </si>
  <si>
    <t>KONAČNA OCENA</t>
  </si>
  <si>
    <t>P</t>
  </si>
  <si>
    <t>V</t>
  </si>
  <si>
    <t>S</t>
  </si>
  <si>
    <t>K</t>
  </si>
  <si>
    <t>O</t>
  </si>
  <si>
    <t>I</t>
  </si>
  <si>
    <t>rok u kome je ispit položen</t>
  </si>
  <si>
    <t>nisu ispunjene predispitne obaveze</t>
  </si>
  <si>
    <t>Ponovno pohađanje nastave sledeće školske godine</t>
  </si>
  <si>
    <t>Stojković Dušan</t>
  </si>
  <si>
    <t>Mitrović Aleksandar</t>
  </si>
  <si>
    <t>Šipetić Dalibor</t>
  </si>
  <si>
    <t>EE</t>
  </si>
  <si>
    <t xml:space="preserve">aktivnost </t>
  </si>
  <si>
    <t>ukupno lab.</t>
  </si>
  <si>
    <t>II gen.</t>
  </si>
  <si>
    <t>šifra</t>
  </si>
  <si>
    <t>Električne mašine 1</t>
  </si>
  <si>
    <t>Marković Nikola</t>
  </si>
  <si>
    <t>Marković Nenad</t>
  </si>
  <si>
    <t>Kovačević Nikola</t>
  </si>
  <si>
    <t>Nerić Žarko</t>
  </si>
  <si>
    <t>Joksimović Nemanja</t>
  </si>
  <si>
    <t>Savić Nikola</t>
  </si>
  <si>
    <t>Trifunović Miloš</t>
  </si>
  <si>
    <t>Milović Zdravko</t>
  </si>
  <si>
    <t>Milovanović Aleksandar</t>
  </si>
  <si>
    <t>Tatović Mihajlo</t>
  </si>
  <si>
    <t>Filipović Aleksa</t>
  </si>
  <si>
    <t>Plazinić Dušan</t>
  </si>
  <si>
    <t>Rakonjac Miloš</t>
  </si>
  <si>
    <t>Lečić Rajko</t>
  </si>
  <si>
    <t>Đenić Darko</t>
  </si>
  <si>
    <t>Božić Aleksandar</t>
  </si>
  <si>
    <t>Matijašević Pavle</t>
  </si>
  <si>
    <t>Gligorijević Nemanja</t>
  </si>
  <si>
    <t>Ilić Srđan</t>
  </si>
  <si>
    <t>Grbović Stefan</t>
  </si>
  <si>
    <t>Maksimović Petar</t>
  </si>
  <si>
    <t>Ivanović Aleksandar</t>
  </si>
  <si>
    <t>Jovanović Mihailo</t>
  </si>
  <si>
    <t>Matijević Nemanja</t>
  </si>
  <si>
    <t>Vesković Milorad</t>
  </si>
  <si>
    <t>Đuričić Nikola</t>
  </si>
  <si>
    <t>Radovanović Ivan</t>
  </si>
  <si>
    <t>Stanišić Đorđe</t>
  </si>
  <si>
    <t>Kojović Valerija</t>
  </si>
  <si>
    <t>Bukumirović Miloš</t>
  </si>
  <si>
    <t>Bondžulić Miroslav</t>
  </si>
  <si>
    <t>Rajičić Aleksandar</t>
  </si>
  <si>
    <t>Moračanin Miloš</t>
  </si>
  <si>
    <t>Vojinović Nikola</t>
  </si>
  <si>
    <t>Savić Dejan</t>
  </si>
  <si>
    <t>Vitezović Vladimir</t>
  </si>
  <si>
    <t>Radmilović Aleksandar</t>
  </si>
  <si>
    <t>smer EE RI MEH</t>
  </si>
  <si>
    <t>Arsenijević Dejan</t>
  </si>
  <si>
    <t>Raičić Nemanja</t>
  </si>
  <si>
    <t>Miletić Dragan</t>
  </si>
  <si>
    <t>rezultati 1. testa MK</t>
  </si>
  <si>
    <t>Paunović Miloš</t>
  </si>
  <si>
    <t>Planojević Stefan</t>
  </si>
  <si>
    <t>aktivnost u lab.</t>
  </si>
  <si>
    <t>izlazni ol. za lab.</t>
  </si>
  <si>
    <r>
      <t>Uslov izlaska na pismeni deo ispita je postignuto minimalno 30 od 50  bodova</t>
    </r>
    <r>
      <rPr>
        <b/>
        <sz val="24"/>
        <color indexed="8"/>
        <rFont val="Arial"/>
        <family val="2"/>
      </rPr>
      <t xml:space="preserve">                 </t>
    </r>
    <r>
      <rPr>
        <b/>
        <sz val="24"/>
        <color indexed="10"/>
        <rFont val="Arial"/>
        <family val="2"/>
      </rPr>
      <t>(60%  bodova predispitnih obaveza)</t>
    </r>
  </si>
  <si>
    <t>jan/feb</t>
  </si>
  <si>
    <t>april</t>
  </si>
  <si>
    <t>jun/jul</t>
  </si>
  <si>
    <t>sept/okt</t>
  </si>
  <si>
    <t>ver 25</t>
  </si>
  <si>
    <t>8. oktobar 2012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</si>
</sst>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€-2]\ #,##0.00_);[Red]\([$€-2]\ #,##0.00\)"/>
    <numFmt numFmtId="173" formatCode="0.000%"/>
    <numFmt numFmtId="174" formatCode="0.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0.0"/>
    <numFmt numFmtId="180" formatCode="0.0000000"/>
    <numFmt numFmtId="181" formatCode="0.00000000"/>
    <numFmt numFmtId="182" formatCode="0.000000"/>
    <numFmt numFmtId="183" formatCode="0.00000"/>
    <numFmt numFmtId="184" formatCode="0.0000"/>
    <numFmt numFmtId="185" formatCode="0.000000000"/>
  </numFmts>
  <fonts count="9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b/>
      <sz val="20"/>
      <color indexed="8"/>
      <name val="Arial"/>
      <family val="2"/>
    </font>
    <font>
      <sz val="16"/>
      <name val="Arial"/>
      <family val="2"/>
    </font>
    <font>
      <b/>
      <sz val="24"/>
      <color indexed="8"/>
      <name val="Arial"/>
      <family val="2"/>
    </font>
    <font>
      <b/>
      <sz val="24"/>
      <color indexed="10"/>
      <name val="Arial"/>
      <family val="2"/>
    </font>
    <font>
      <b/>
      <sz val="2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2"/>
      <color indexed="22"/>
      <name val="Arial"/>
      <family val="2"/>
    </font>
    <font>
      <sz val="10"/>
      <color indexed="63"/>
      <name val="Arial"/>
      <family val="2"/>
    </font>
    <font>
      <sz val="12"/>
      <color indexed="63"/>
      <name val="Arial"/>
      <family val="2"/>
    </font>
    <font>
      <sz val="2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2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color indexed="23"/>
      <name val="Arial"/>
      <family val="2"/>
    </font>
    <font>
      <b/>
      <sz val="14"/>
      <color indexed="62"/>
      <name val="Arial"/>
      <family val="2"/>
    </font>
    <font>
      <sz val="20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b/>
      <sz val="26"/>
      <color indexed="10"/>
      <name val="Arial"/>
      <family val="2"/>
    </font>
    <font>
      <sz val="12"/>
      <color indexed="62"/>
      <name val="Arial"/>
      <family val="2"/>
    </font>
    <font>
      <sz val="20"/>
      <color indexed="9"/>
      <name val="Arial"/>
      <family val="2"/>
    </font>
    <font>
      <b/>
      <sz val="26"/>
      <color indexed="8"/>
      <name val="Arial"/>
      <family val="2"/>
    </font>
    <font>
      <sz val="22"/>
      <color indexed="8"/>
      <name val="Arial"/>
      <family val="2"/>
    </font>
    <font>
      <sz val="22"/>
      <color indexed="9"/>
      <name val="Arial"/>
      <family val="2"/>
    </font>
    <font>
      <sz val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6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theme="1" tint="0.4999800026416778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3" tint="0.39998000860214233"/>
      <name val="Arial"/>
      <family val="2"/>
    </font>
    <font>
      <sz val="20"/>
      <color theme="1"/>
      <name val="Arial"/>
      <family val="2"/>
    </font>
    <font>
      <b/>
      <sz val="26"/>
      <color rgb="FFFF0000"/>
      <name val="Arial"/>
      <family val="2"/>
    </font>
    <font>
      <sz val="12"/>
      <color theme="3" tint="0.39998000860214233"/>
      <name val="Arial"/>
      <family val="2"/>
    </font>
    <font>
      <b/>
      <sz val="14"/>
      <color rgb="FFFF0000"/>
      <name val="Arial"/>
      <family val="2"/>
    </font>
    <font>
      <sz val="20"/>
      <color theme="0"/>
      <name val="Arial"/>
      <family val="2"/>
    </font>
    <font>
      <sz val="26"/>
      <color theme="1"/>
      <name val="Arial"/>
      <family val="2"/>
    </font>
    <font>
      <sz val="22"/>
      <color theme="0"/>
      <name val="Arial"/>
      <family val="2"/>
    </font>
    <font>
      <b/>
      <sz val="26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22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9" fontId="13" fillId="0" borderId="1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0" fontId="19" fillId="0" borderId="0" xfId="0" applyFont="1" applyAlignment="1">
      <alignment/>
    </xf>
    <xf numFmtId="0" fontId="6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2" fillId="0" borderId="0" xfId="0" applyFont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vertical="top"/>
    </xf>
    <xf numFmtId="0" fontId="79" fillId="0" borderId="0" xfId="0" applyFont="1" applyFill="1" applyBorder="1" applyAlignment="1">
      <alignment/>
    </xf>
    <xf numFmtId="0" fontId="80" fillId="0" borderId="0" xfId="0" applyFont="1" applyFill="1" applyAlignment="1">
      <alignment/>
    </xf>
    <xf numFmtId="0" fontId="80" fillId="0" borderId="0" xfId="0" applyFont="1" applyFill="1" applyBorder="1" applyAlignment="1">
      <alignment/>
    </xf>
    <xf numFmtId="0" fontId="14" fillId="34" borderId="14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/>
    </xf>
    <xf numFmtId="0" fontId="25" fillId="35" borderId="14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 vertical="center"/>
    </xf>
    <xf numFmtId="2" fontId="7" fillId="35" borderId="14" xfId="0" applyNumberFormat="1" applyFont="1" applyFill="1" applyBorder="1" applyAlignment="1">
      <alignment horizontal="center" vertical="center"/>
    </xf>
    <xf numFmtId="9" fontId="23" fillId="35" borderId="14" xfId="0" applyNumberFormat="1" applyFont="1" applyFill="1" applyBorder="1" applyAlignment="1">
      <alignment horizontal="center" vertical="center"/>
    </xf>
    <xf numFmtId="179" fontId="7" fillId="35" borderId="14" xfId="0" applyNumberFormat="1" applyFont="1" applyFill="1" applyBorder="1" applyAlignment="1">
      <alignment horizontal="center" vertical="center"/>
    </xf>
    <xf numFmtId="1" fontId="7" fillId="35" borderId="14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vertical="center" wrapText="1"/>
    </xf>
    <xf numFmtId="0" fontId="2" fillId="36" borderId="14" xfId="0" applyFont="1" applyFill="1" applyBorder="1" applyAlignment="1">
      <alignment horizontal="center" vertical="center" wrapText="1"/>
    </xf>
    <xf numFmtId="1" fontId="21" fillId="36" borderId="14" xfId="0" applyNumberFormat="1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0" fontId="24" fillId="36" borderId="14" xfId="0" applyFont="1" applyFill="1" applyBorder="1" applyAlignment="1">
      <alignment horizontal="center" vertical="center" wrapText="1"/>
    </xf>
    <xf numFmtId="2" fontId="2" fillId="36" borderId="14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9" fontId="21" fillId="35" borderId="14" xfId="59" applyFont="1" applyFill="1" applyBorder="1" applyAlignment="1">
      <alignment horizontal="center" vertical="center"/>
    </xf>
    <xf numFmtId="0" fontId="82" fillId="35" borderId="14" xfId="0" applyFont="1" applyFill="1" applyBorder="1" applyAlignment="1">
      <alignment horizontal="center" vertical="center"/>
    </xf>
    <xf numFmtId="0" fontId="82" fillId="36" borderId="1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8" fillId="36" borderId="14" xfId="0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83" fillId="37" borderId="14" xfId="0" applyFont="1" applyFill="1" applyBorder="1" applyAlignment="1">
      <alignment horizontal="center" vertical="center"/>
    </xf>
    <xf numFmtId="0" fontId="81" fillId="37" borderId="14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84" fillId="37" borderId="14" xfId="0" applyFont="1" applyFill="1" applyBorder="1" applyAlignment="1">
      <alignment horizontal="center" vertical="center"/>
    </xf>
    <xf numFmtId="0" fontId="82" fillId="37" borderId="14" xfId="0" applyFont="1" applyFill="1" applyBorder="1" applyAlignment="1">
      <alignment horizontal="center" vertical="center"/>
    </xf>
    <xf numFmtId="2" fontId="83" fillId="37" borderId="14" xfId="0" applyNumberFormat="1" applyFont="1" applyFill="1" applyBorder="1" applyAlignment="1">
      <alignment horizontal="center" vertical="center"/>
    </xf>
    <xf numFmtId="2" fontId="7" fillId="37" borderId="14" xfId="0" applyNumberFormat="1" applyFont="1" applyFill="1" applyBorder="1" applyAlignment="1">
      <alignment horizontal="center" vertical="center"/>
    </xf>
    <xf numFmtId="9" fontId="85" fillId="37" borderId="14" xfId="0" applyNumberFormat="1" applyFont="1" applyFill="1" applyBorder="1" applyAlignment="1">
      <alignment horizontal="center" vertical="center"/>
    </xf>
    <xf numFmtId="174" fontId="83" fillId="37" borderId="14" xfId="0" applyNumberFormat="1" applyFont="1" applyFill="1" applyBorder="1" applyAlignment="1">
      <alignment horizontal="center" vertical="center"/>
    </xf>
    <xf numFmtId="179" fontId="83" fillId="37" borderId="14" xfId="0" applyNumberFormat="1" applyFont="1" applyFill="1" applyBorder="1" applyAlignment="1">
      <alignment horizontal="center" vertical="center"/>
    </xf>
    <xf numFmtId="0" fontId="86" fillId="37" borderId="14" xfId="0" applyFont="1" applyFill="1" applyBorder="1" applyAlignment="1">
      <alignment horizontal="center" vertical="center"/>
    </xf>
    <xf numFmtId="9" fontId="83" fillId="37" borderId="14" xfId="0" applyNumberFormat="1" applyFont="1" applyFill="1" applyBorder="1" applyAlignment="1">
      <alignment horizontal="center" vertical="center"/>
    </xf>
    <xf numFmtId="9" fontId="0" fillId="37" borderId="15" xfId="0" applyNumberFormat="1" applyFont="1" applyFill="1" applyBorder="1" applyAlignment="1">
      <alignment/>
    </xf>
    <xf numFmtId="0" fontId="0" fillId="16" borderId="16" xfId="0" applyFont="1" applyFill="1" applyBorder="1" applyAlignment="1">
      <alignment/>
    </xf>
    <xf numFmtId="2" fontId="0" fillId="10" borderId="16" xfId="0" applyNumberFormat="1" applyFont="1" applyFill="1" applyBorder="1" applyAlignment="1">
      <alignment/>
    </xf>
    <xf numFmtId="0" fontId="0" fillId="4" borderId="17" xfId="0" applyFont="1" applyFill="1" applyBorder="1" applyAlignment="1">
      <alignment/>
    </xf>
    <xf numFmtId="1" fontId="5" fillId="35" borderId="14" xfId="0" applyNumberFormat="1" applyFont="1" applyFill="1" applyBorder="1" applyAlignment="1">
      <alignment horizontal="center" vertical="center"/>
    </xf>
    <xf numFmtId="0" fontId="87" fillId="37" borderId="14" xfId="0" applyFont="1" applyFill="1" applyBorder="1" applyAlignment="1">
      <alignment horizontal="center"/>
    </xf>
    <xf numFmtId="0" fontId="81" fillId="37" borderId="18" xfId="0" applyFont="1" applyFill="1" applyBorder="1" applyAlignment="1">
      <alignment horizontal="center" vertical="center"/>
    </xf>
    <xf numFmtId="0" fontId="81" fillId="37" borderId="19" xfId="0" applyFont="1" applyFill="1" applyBorder="1" applyAlignment="1">
      <alignment horizontal="center" vertical="center"/>
    </xf>
    <xf numFmtId="0" fontId="81" fillId="37" borderId="20" xfId="0" applyFont="1" applyFill="1" applyBorder="1" applyAlignment="1">
      <alignment horizontal="center" vertical="center"/>
    </xf>
    <xf numFmtId="0" fontId="83" fillId="37" borderId="21" xfId="0" applyFont="1" applyFill="1" applyBorder="1" applyAlignment="1">
      <alignment horizontal="center" vertical="center"/>
    </xf>
    <xf numFmtId="0" fontId="87" fillId="16" borderId="14" xfId="0" applyFont="1" applyFill="1" applyBorder="1" applyAlignment="1">
      <alignment horizontal="center"/>
    </xf>
    <xf numFmtId="0" fontId="83" fillId="16" borderId="14" xfId="0" applyFont="1" applyFill="1" applyBorder="1" applyAlignment="1">
      <alignment horizontal="center" vertical="center"/>
    </xf>
    <xf numFmtId="0" fontId="81" fillId="16" borderId="14" xfId="0" applyFont="1" applyFill="1" applyBorder="1" applyAlignment="1">
      <alignment horizontal="center" vertical="center"/>
    </xf>
    <xf numFmtId="0" fontId="7" fillId="16" borderId="14" xfId="0" applyFont="1" applyFill="1" applyBorder="1" applyAlignment="1">
      <alignment horizontal="center" vertical="center"/>
    </xf>
    <xf numFmtId="0" fontId="86" fillId="16" borderId="14" xfId="0" applyFont="1" applyFill="1" applyBorder="1" applyAlignment="1">
      <alignment horizontal="center" vertical="center"/>
    </xf>
    <xf numFmtId="0" fontId="82" fillId="16" borderId="14" xfId="0" applyFont="1" applyFill="1" applyBorder="1" applyAlignment="1">
      <alignment horizontal="center" vertical="center"/>
    </xf>
    <xf numFmtId="0" fontId="84" fillId="16" borderId="14" xfId="0" applyFont="1" applyFill="1" applyBorder="1" applyAlignment="1">
      <alignment horizontal="center" vertical="center"/>
    </xf>
    <xf numFmtId="2" fontId="83" fillId="16" borderId="14" xfId="0" applyNumberFormat="1" applyFont="1" applyFill="1" applyBorder="1" applyAlignment="1">
      <alignment horizontal="center" vertical="center"/>
    </xf>
    <xf numFmtId="2" fontId="7" fillId="16" borderId="14" xfId="0" applyNumberFormat="1" applyFont="1" applyFill="1" applyBorder="1" applyAlignment="1">
      <alignment horizontal="center" vertical="center"/>
    </xf>
    <xf numFmtId="9" fontId="85" fillId="16" borderId="14" xfId="0" applyNumberFormat="1" applyFont="1" applyFill="1" applyBorder="1" applyAlignment="1">
      <alignment horizontal="center" vertical="center"/>
    </xf>
    <xf numFmtId="179" fontId="83" fillId="16" borderId="14" xfId="0" applyNumberFormat="1" applyFont="1" applyFill="1" applyBorder="1" applyAlignment="1">
      <alignment horizontal="center" vertical="center"/>
    </xf>
    <xf numFmtId="0" fontId="88" fillId="37" borderId="14" xfId="0" applyFont="1" applyFill="1" applyBorder="1" applyAlignment="1">
      <alignment horizontal="center" vertical="center" wrapText="1"/>
    </xf>
    <xf numFmtId="0" fontId="88" fillId="16" borderId="14" xfId="0" applyFont="1" applyFill="1" applyBorder="1" applyAlignment="1">
      <alignment horizontal="center" vertical="center" wrapText="1"/>
    </xf>
    <xf numFmtId="0" fontId="81" fillId="37" borderId="22" xfId="0" applyFont="1" applyFill="1" applyBorder="1" applyAlignment="1">
      <alignment horizontal="center" vertical="center"/>
    </xf>
    <xf numFmtId="0" fontId="88" fillId="37" borderId="14" xfId="0" applyFont="1" applyFill="1" applyBorder="1" applyAlignment="1">
      <alignment horizontal="center" vertical="center"/>
    </xf>
    <xf numFmtId="0" fontId="89" fillId="37" borderId="14" xfId="0" applyFont="1" applyFill="1" applyBorder="1" applyAlignment="1">
      <alignment horizontal="center" vertical="center"/>
    </xf>
    <xf numFmtId="9" fontId="83" fillId="16" borderId="14" xfId="0" applyNumberFormat="1" applyFont="1" applyFill="1" applyBorder="1" applyAlignment="1">
      <alignment horizontal="center" vertical="center"/>
    </xf>
    <xf numFmtId="0" fontId="87" fillId="38" borderId="14" xfId="0" applyFont="1" applyFill="1" applyBorder="1" applyAlignment="1">
      <alignment horizontal="center"/>
    </xf>
    <xf numFmtId="0" fontId="83" fillId="10" borderId="14" xfId="0" applyFont="1" applyFill="1" applyBorder="1" applyAlignment="1">
      <alignment horizontal="center" vertical="center"/>
    </xf>
    <xf numFmtId="0" fontId="81" fillId="10" borderId="14" xfId="0" applyFont="1" applyFill="1" applyBorder="1" applyAlignment="1">
      <alignment horizontal="center" vertical="center"/>
    </xf>
    <xf numFmtId="0" fontId="89" fillId="10" borderId="14" xfId="0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center" vertical="center"/>
    </xf>
    <xf numFmtId="0" fontId="84" fillId="10" borderId="14" xfId="0" applyFont="1" applyFill="1" applyBorder="1" applyAlignment="1">
      <alignment horizontal="center" vertical="center"/>
    </xf>
    <xf numFmtId="0" fontId="82" fillId="10" borderId="14" xfId="0" applyFont="1" applyFill="1" applyBorder="1" applyAlignment="1">
      <alignment horizontal="center" vertical="center"/>
    </xf>
    <xf numFmtId="0" fontId="90" fillId="10" borderId="14" xfId="0" applyFont="1" applyFill="1" applyBorder="1" applyAlignment="1">
      <alignment horizontal="center" vertical="center"/>
    </xf>
    <xf numFmtId="2" fontId="83" fillId="10" borderId="14" xfId="0" applyNumberFormat="1" applyFont="1" applyFill="1" applyBorder="1" applyAlignment="1">
      <alignment horizontal="center" vertical="center"/>
    </xf>
    <xf numFmtId="2" fontId="7" fillId="10" borderId="14" xfId="0" applyNumberFormat="1" applyFont="1" applyFill="1" applyBorder="1" applyAlignment="1">
      <alignment horizontal="center" vertical="center"/>
    </xf>
    <xf numFmtId="9" fontId="85" fillId="10" borderId="14" xfId="0" applyNumberFormat="1" applyFont="1" applyFill="1" applyBorder="1" applyAlignment="1">
      <alignment horizontal="center" vertical="center"/>
    </xf>
    <xf numFmtId="174" fontId="83" fillId="10" borderId="14" xfId="0" applyNumberFormat="1" applyFont="1" applyFill="1" applyBorder="1" applyAlignment="1">
      <alignment horizontal="center" vertical="center"/>
    </xf>
    <xf numFmtId="179" fontId="83" fillId="10" borderId="14" xfId="0" applyNumberFormat="1" applyFont="1" applyFill="1" applyBorder="1" applyAlignment="1">
      <alignment horizontal="center" vertical="center"/>
    </xf>
    <xf numFmtId="0" fontId="88" fillId="10" borderId="14" xfId="0" applyFont="1" applyFill="1" applyBorder="1" applyAlignment="1">
      <alignment horizontal="center" vertical="center"/>
    </xf>
    <xf numFmtId="0" fontId="86" fillId="10" borderId="14" xfId="0" applyFont="1" applyFill="1" applyBorder="1" applyAlignment="1">
      <alignment horizontal="center" vertical="center"/>
    </xf>
    <xf numFmtId="9" fontId="83" fillId="10" borderId="14" xfId="0" applyNumberFormat="1" applyFont="1" applyFill="1" applyBorder="1" applyAlignment="1">
      <alignment horizontal="center" vertical="center"/>
    </xf>
    <xf numFmtId="0" fontId="88" fillId="10" borderId="14" xfId="0" applyFont="1" applyFill="1" applyBorder="1" applyAlignment="1">
      <alignment horizontal="center" vertical="center" wrapText="1"/>
    </xf>
    <xf numFmtId="0" fontId="91" fillId="39" borderId="14" xfId="0" applyFont="1" applyFill="1" applyBorder="1" applyAlignment="1">
      <alignment horizontal="center"/>
    </xf>
    <xf numFmtId="0" fontId="83" fillId="4" borderId="14" xfId="0" applyFont="1" applyFill="1" applyBorder="1" applyAlignment="1">
      <alignment horizontal="center" vertical="center"/>
    </xf>
    <xf numFmtId="0" fontId="81" fillId="4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86" fillId="4" borderId="14" xfId="0" applyFont="1" applyFill="1" applyBorder="1" applyAlignment="1">
      <alignment horizontal="center" vertical="center"/>
    </xf>
    <xf numFmtId="0" fontId="82" fillId="4" borderId="14" xfId="0" applyFont="1" applyFill="1" applyBorder="1" applyAlignment="1">
      <alignment horizontal="center" vertical="center"/>
    </xf>
    <xf numFmtId="0" fontId="84" fillId="4" borderId="14" xfId="0" applyFont="1" applyFill="1" applyBorder="1" applyAlignment="1">
      <alignment horizontal="center" vertical="center"/>
    </xf>
    <xf numFmtId="2" fontId="83" fillId="4" borderId="14" xfId="0" applyNumberFormat="1" applyFont="1" applyFill="1" applyBorder="1" applyAlignment="1">
      <alignment horizontal="center" vertical="center"/>
    </xf>
    <xf numFmtId="2" fontId="7" fillId="4" borderId="14" xfId="0" applyNumberFormat="1" applyFont="1" applyFill="1" applyBorder="1" applyAlignment="1">
      <alignment horizontal="center" vertical="center"/>
    </xf>
    <xf numFmtId="9" fontId="85" fillId="4" borderId="14" xfId="0" applyNumberFormat="1" applyFont="1" applyFill="1" applyBorder="1" applyAlignment="1">
      <alignment horizontal="center" vertical="center"/>
    </xf>
    <xf numFmtId="9" fontId="83" fillId="4" borderId="14" xfId="0" applyNumberFormat="1" applyFont="1" applyFill="1" applyBorder="1" applyAlignment="1">
      <alignment horizontal="center" vertical="center"/>
    </xf>
    <xf numFmtId="179" fontId="83" fillId="4" borderId="14" xfId="0" applyNumberFormat="1" applyFont="1" applyFill="1" applyBorder="1" applyAlignment="1">
      <alignment horizontal="center" vertical="center"/>
    </xf>
    <xf numFmtId="0" fontId="88" fillId="4" borderId="14" xfId="0" applyFont="1" applyFill="1" applyBorder="1" applyAlignment="1">
      <alignment horizontal="center" vertical="center" wrapText="1"/>
    </xf>
    <xf numFmtId="0" fontId="87" fillId="10" borderId="14" xfId="0" applyFont="1" applyFill="1" applyBorder="1" applyAlignment="1">
      <alignment horizontal="center"/>
    </xf>
    <xf numFmtId="174" fontId="83" fillId="16" borderId="14" xfId="0" applyNumberFormat="1" applyFont="1" applyFill="1" applyBorder="1" applyAlignment="1">
      <alignment horizontal="center" vertical="center"/>
    </xf>
    <xf numFmtId="0" fontId="87" fillId="4" borderId="14" xfId="0" applyFont="1" applyFill="1" applyBorder="1" applyAlignment="1">
      <alignment horizontal="center"/>
    </xf>
    <xf numFmtId="174" fontId="83" fillId="4" borderId="14" xfId="0" applyNumberFormat="1" applyFont="1" applyFill="1" applyBorder="1" applyAlignment="1">
      <alignment horizontal="center" vertical="center"/>
    </xf>
    <xf numFmtId="0" fontId="89" fillId="4" borderId="14" xfId="0" applyFont="1" applyFill="1" applyBorder="1" applyAlignment="1">
      <alignment horizontal="center" vertical="center"/>
    </xf>
    <xf numFmtId="0" fontId="90" fillId="4" borderId="14" xfId="0" applyFont="1" applyFill="1" applyBorder="1" applyAlignment="1">
      <alignment horizontal="center" vertical="center"/>
    </xf>
    <xf numFmtId="0" fontId="88" fillId="4" borderId="14" xfId="0" applyFont="1" applyFill="1" applyBorder="1" applyAlignment="1">
      <alignment horizontal="center" vertical="center"/>
    </xf>
    <xf numFmtId="1" fontId="29" fillId="37" borderId="14" xfId="0" applyNumberFormat="1" applyFont="1" applyFill="1" applyBorder="1" applyAlignment="1">
      <alignment horizontal="center" vertical="center"/>
    </xf>
    <xf numFmtId="179" fontId="29" fillId="37" borderId="14" xfId="0" applyNumberFormat="1" applyFont="1" applyFill="1" applyBorder="1" applyAlignment="1">
      <alignment horizontal="center" vertical="center"/>
    </xf>
    <xf numFmtId="179" fontId="92" fillId="37" borderId="14" xfId="0" applyNumberFormat="1" applyFont="1" applyFill="1" applyBorder="1" applyAlignment="1">
      <alignment horizontal="center" vertical="center"/>
    </xf>
    <xf numFmtId="1" fontId="29" fillId="10" borderId="14" xfId="0" applyNumberFormat="1" applyFont="1" applyFill="1" applyBorder="1" applyAlignment="1">
      <alignment horizontal="center" vertical="center"/>
    </xf>
    <xf numFmtId="179" fontId="29" fillId="10" borderId="14" xfId="0" applyNumberFormat="1" applyFont="1" applyFill="1" applyBorder="1" applyAlignment="1">
      <alignment horizontal="center" vertical="center"/>
    </xf>
    <xf numFmtId="179" fontId="92" fillId="10" borderId="14" xfId="0" applyNumberFormat="1" applyFont="1" applyFill="1" applyBorder="1" applyAlignment="1">
      <alignment horizontal="center" vertical="center"/>
    </xf>
    <xf numFmtId="1" fontId="29" fillId="16" borderId="14" xfId="0" applyNumberFormat="1" applyFont="1" applyFill="1" applyBorder="1" applyAlignment="1">
      <alignment horizontal="center" vertical="center"/>
    </xf>
    <xf numFmtId="179" fontId="29" fillId="16" borderId="14" xfId="0" applyNumberFormat="1" applyFont="1" applyFill="1" applyBorder="1" applyAlignment="1">
      <alignment horizontal="center" vertical="center"/>
    </xf>
    <xf numFmtId="1" fontId="92" fillId="16" borderId="14" xfId="0" applyNumberFormat="1" applyFont="1" applyFill="1" applyBorder="1" applyAlignment="1">
      <alignment horizontal="center" vertical="center"/>
    </xf>
    <xf numFmtId="1" fontId="29" fillId="4" borderId="14" xfId="0" applyNumberFormat="1" applyFont="1" applyFill="1" applyBorder="1" applyAlignment="1">
      <alignment horizontal="center" vertical="center"/>
    </xf>
    <xf numFmtId="179" fontId="29" fillId="4" borderId="14" xfId="0" applyNumberFormat="1" applyFont="1" applyFill="1" applyBorder="1" applyAlignment="1">
      <alignment horizontal="center" vertical="center"/>
    </xf>
    <xf numFmtId="179" fontId="92" fillId="4" borderId="14" xfId="0" applyNumberFormat="1" applyFont="1" applyFill="1" applyBorder="1" applyAlignment="1">
      <alignment horizontal="center" vertical="center"/>
    </xf>
    <xf numFmtId="1" fontId="92" fillId="37" borderId="14" xfId="0" applyNumberFormat="1" applyFont="1" applyFill="1" applyBorder="1" applyAlignment="1">
      <alignment horizontal="center" vertical="center"/>
    </xf>
    <xf numFmtId="179" fontId="92" fillId="16" borderId="14" xfId="0" applyNumberFormat="1" applyFont="1" applyFill="1" applyBorder="1" applyAlignment="1">
      <alignment horizontal="center" vertical="center"/>
    </xf>
    <xf numFmtId="1" fontId="92" fillId="4" borderId="14" xfId="0" applyNumberFormat="1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25" xfId="0" applyFont="1" applyBorder="1" applyAlignment="1">
      <alignment horizontal="center" wrapText="1"/>
    </xf>
    <xf numFmtId="0" fontId="0" fillId="40" borderId="0" xfId="0" applyFont="1" applyFill="1" applyAlignment="1">
      <alignment horizontal="center"/>
    </xf>
    <xf numFmtId="0" fontId="93" fillId="39" borderId="14" xfId="0" applyFont="1" applyFill="1" applyBorder="1" applyAlignment="1">
      <alignment horizontal="center" vertical="center"/>
    </xf>
    <xf numFmtId="0" fontId="81" fillId="39" borderId="14" xfId="0" applyFont="1" applyFill="1" applyBorder="1" applyAlignment="1">
      <alignment horizontal="center" vertical="center"/>
    </xf>
    <xf numFmtId="0" fontId="83" fillId="39" borderId="14" xfId="0" applyFont="1" applyFill="1" applyBorder="1" applyAlignment="1">
      <alignment horizontal="center" vertical="center"/>
    </xf>
    <xf numFmtId="0" fontId="84" fillId="39" borderId="14" xfId="0" applyFont="1" applyFill="1" applyBorder="1" applyAlignment="1">
      <alignment horizontal="center" vertical="center"/>
    </xf>
    <xf numFmtId="2" fontId="83" fillId="39" borderId="14" xfId="0" applyNumberFormat="1" applyFont="1" applyFill="1" applyBorder="1" applyAlignment="1">
      <alignment horizontal="center" vertical="center"/>
    </xf>
    <xf numFmtId="9" fontId="85" fillId="39" borderId="14" xfId="0" applyNumberFormat="1" applyFont="1" applyFill="1" applyBorder="1" applyAlignment="1">
      <alignment horizontal="center" vertical="center"/>
    </xf>
    <xf numFmtId="9" fontId="83" fillId="39" borderId="14" xfId="0" applyNumberFormat="1" applyFont="1" applyFill="1" applyBorder="1" applyAlignment="1">
      <alignment horizontal="center" vertical="center"/>
    </xf>
    <xf numFmtId="179" fontId="83" fillId="39" borderId="14" xfId="0" applyNumberFormat="1" applyFont="1" applyFill="1" applyBorder="1" applyAlignment="1">
      <alignment horizontal="center" vertical="center"/>
    </xf>
    <xf numFmtId="1" fontId="92" fillId="39" borderId="14" xfId="0" applyNumberFormat="1" applyFont="1" applyFill="1" applyBorder="1" applyAlignment="1">
      <alignment horizontal="center" vertical="center"/>
    </xf>
    <xf numFmtId="174" fontId="83" fillId="39" borderId="14" xfId="0" applyNumberFormat="1" applyFont="1" applyFill="1" applyBorder="1" applyAlignment="1">
      <alignment horizontal="center" vertical="center"/>
    </xf>
    <xf numFmtId="179" fontId="92" fillId="39" borderId="14" xfId="0" applyNumberFormat="1" applyFont="1" applyFill="1" applyBorder="1" applyAlignment="1">
      <alignment horizontal="center" vertical="center"/>
    </xf>
    <xf numFmtId="0" fontId="94" fillId="39" borderId="14" xfId="0" applyFont="1" applyFill="1" applyBorder="1" applyAlignment="1">
      <alignment horizontal="center" vertical="center"/>
    </xf>
    <xf numFmtId="0" fontId="94" fillId="39" borderId="14" xfId="0" applyFont="1" applyFill="1" applyBorder="1" applyAlignment="1">
      <alignment horizontal="center" vertical="center" wrapText="1"/>
    </xf>
    <xf numFmtId="0" fontId="94" fillId="39" borderId="14" xfId="0" applyFont="1" applyFill="1" applyBorder="1" applyAlignment="1">
      <alignment vertical="center" wrapText="1"/>
    </xf>
    <xf numFmtId="1" fontId="95" fillId="39" borderId="14" xfId="0" applyNumberFormat="1" applyFont="1" applyFill="1" applyBorder="1" applyAlignment="1">
      <alignment horizontal="center" vertical="center"/>
    </xf>
    <xf numFmtId="179" fontId="96" fillId="39" borderId="14" xfId="0" applyNumberFormat="1" applyFont="1" applyFill="1" applyBorder="1" applyAlignment="1">
      <alignment horizontal="center" vertical="center"/>
    </xf>
    <xf numFmtId="0" fontId="96" fillId="39" borderId="14" xfId="0" applyFont="1" applyFill="1" applyBorder="1" applyAlignment="1">
      <alignment vertical="center" wrapText="1"/>
    </xf>
    <xf numFmtId="2" fontId="96" fillId="39" borderId="14" xfId="0" applyNumberFormat="1" applyFont="1" applyFill="1" applyBorder="1" applyAlignment="1">
      <alignment horizontal="center" vertical="center"/>
    </xf>
    <xf numFmtId="0" fontId="96" fillId="39" borderId="14" xfId="0" applyFont="1" applyFill="1" applyBorder="1" applyAlignment="1">
      <alignment horizontal="center" vertical="center"/>
    </xf>
    <xf numFmtId="0" fontId="96" fillId="39" borderId="14" xfId="0" applyFont="1" applyFill="1" applyBorder="1" applyAlignment="1">
      <alignment horizontal="center" vertical="center" wrapText="1"/>
    </xf>
    <xf numFmtId="0" fontId="97" fillId="37" borderId="14" xfId="0" applyFont="1" applyFill="1" applyBorder="1" applyAlignment="1">
      <alignment horizontal="left" vertical="center" indent="1"/>
    </xf>
    <xf numFmtId="0" fontId="97" fillId="10" borderId="14" xfId="0" applyFont="1" applyFill="1" applyBorder="1" applyAlignment="1">
      <alignment horizontal="left" vertical="center" indent="1"/>
    </xf>
    <xf numFmtId="0" fontId="97" fillId="16" borderId="14" xfId="0" applyFont="1" applyFill="1" applyBorder="1" applyAlignment="1">
      <alignment horizontal="left" vertical="center" indent="1"/>
    </xf>
    <xf numFmtId="0" fontId="97" fillId="4" borderId="14" xfId="0" applyFont="1" applyFill="1" applyBorder="1" applyAlignment="1">
      <alignment horizontal="left" vertical="center" indent="1"/>
    </xf>
    <xf numFmtId="0" fontId="93" fillId="39" borderId="14" xfId="0" applyFont="1" applyFill="1" applyBorder="1" applyAlignment="1">
      <alignment horizontal="left" vertical="center" indent="1"/>
    </xf>
    <xf numFmtId="14" fontId="59" fillId="0" borderId="0" xfId="0" applyNumberFormat="1" applyFont="1" applyAlignment="1">
      <alignment horizontal="left" indent="1"/>
    </xf>
    <xf numFmtId="0" fontId="6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tabSelected="1" zoomScale="40" zoomScaleNormal="40" zoomScalePageLayoutView="0" workbookViewId="0" topLeftCell="A1">
      <selection activeCell="AJ6" sqref="AJ6"/>
    </sheetView>
  </sheetViews>
  <sheetFormatPr defaultColWidth="9.140625" defaultRowHeight="12.75"/>
  <cols>
    <col min="1" max="1" width="2.7109375" style="6" customWidth="1"/>
    <col min="2" max="2" width="7.421875" style="3" customWidth="1"/>
    <col min="3" max="3" width="52.7109375" style="2" bestFit="1" customWidth="1"/>
    <col min="4" max="4" width="12.57421875" style="2" customWidth="1"/>
    <col min="5" max="5" width="6.57421875" style="2" customWidth="1"/>
    <col min="6" max="6" width="8.00390625" style="2" customWidth="1"/>
    <col min="7" max="7" width="6.7109375" style="2" customWidth="1"/>
    <col min="8" max="8" width="9.7109375" style="2" customWidth="1"/>
    <col min="9" max="10" width="8.00390625" style="2" customWidth="1"/>
    <col min="11" max="11" width="9.28125" style="2" customWidth="1"/>
    <col min="12" max="12" width="7.00390625" style="53" customWidth="1"/>
    <col min="13" max="13" width="8.7109375" style="20" customWidth="1"/>
    <col min="14" max="14" width="6.8515625" style="53" customWidth="1"/>
    <col min="15" max="15" width="6.8515625" style="2" hidden="1" customWidth="1"/>
    <col min="16" max="16" width="11.7109375" style="2" customWidth="1"/>
    <col min="17" max="17" width="13.7109375" style="2" customWidth="1"/>
    <col min="18" max="18" width="20.00390625" style="2" customWidth="1"/>
    <col min="19" max="19" width="7.8515625" style="2" hidden="1" customWidth="1"/>
    <col min="20" max="20" width="9.7109375" style="2" bestFit="1" customWidth="1"/>
    <col min="21" max="21" width="14.00390625" style="4" customWidth="1"/>
    <col min="22" max="22" width="11.28125" style="2" customWidth="1"/>
    <col min="23" max="23" width="12.00390625" style="13" customWidth="1"/>
    <col min="24" max="24" width="8.57421875" style="2" customWidth="1"/>
    <col min="25" max="25" width="9.57421875" style="2" bestFit="1" customWidth="1"/>
    <col min="26" max="26" width="9.28125" style="2" customWidth="1"/>
    <col min="27" max="27" width="10.140625" style="2" bestFit="1" customWidth="1"/>
    <col min="28" max="28" width="9.421875" style="2" customWidth="1"/>
    <col min="29" max="29" width="12.421875" style="2" customWidth="1"/>
    <col min="30" max="30" width="14.8515625" style="2" customWidth="1"/>
    <col min="31" max="31" width="21.28125" style="2" customWidth="1"/>
    <col min="32" max="16384" width="9.140625" style="5" customWidth="1"/>
  </cols>
  <sheetData>
    <row r="1" spans="3:29" ht="64.5" customHeight="1" thickBot="1">
      <c r="C1" s="8"/>
      <c r="D1" s="8"/>
      <c r="E1" s="8"/>
      <c r="F1" s="8"/>
      <c r="G1" s="8"/>
      <c r="H1" s="8"/>
      <c r="I1" s="8"/>
      <c r="J1" s="8"/>
      <c r="K1" s="8"/>
      <c r="L1" s="52"/>
      <c r="M1" s="8"/>
      <c r="N1" s="52"/>
      <c r="O1" s="8"/>
      <c r="P1" s="8"/>
      <c r="Q1" s="8"/>
      <c r="R1" s="8"/>
      <c r="S1" s="14"/>
      <c r="T1" s="14"/>
      <c r="U1" s="151" t="s">
        <v>20</v>
      </c>
      <c r="V1" s="152"/>
      <c r="W1" s="152"/>
      <c r="X1" s="153"/>
      <c r="Z1" s="151" t="s">
        <v>21</v>
      </c>
      <c r="AA1" s="152"/>
      <c r="AB1" s="152"/>
      <c r="AC1" s="153"/>
    </row>
    <row r="2" spans="3:31" ht="41.25" customHeight="1" thickBot="1">
      <c r="C2" s="180" t="s">
        <v>84</v>
      </c>
      <c r="D2" s="181" t="s">
        <v>83</v>
      </c>
      <c r="U2" s="9" t="s">
        <v>79</v>
      </c>
      <c r="V2" s="10" t="s">
        <v>80</v>
      </c>
      <c r="W2" s="12" t="s">
        <v>81</v>
      </c>
      <c r="X2" s="11" t="s">
        <v>82</v>
      </c>
      <c r="Y2" s="20" t="s">
        <v>29</v>
      </c>
      <c r="Z2" s="151" t="s">
        <v>22</v>
      </c>
      <c r="AA2" s="152"/>
      <c r="AB2" s="152"/>
      <c r="AC2" s="153"/>
      <c r="AE2" s="21" t="s">
        <v>30</v>
      </c>
    </row>
    <row r="3" spans="3:31" ht="85.5" customHeight="1" thickBot="1">
      <c r="C3" s="148" t="s">
        <v>78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  <c r="S3" s="15"/>
      <c r="T3" s="15"/>
      <c r="U3" s="69"/>
      <c r="V3" s="70"/>
      <c r="W3" s="71"/>
      <c r="X3" s="72"/>
      <c r="Y3" s="19"/>
      <c r="Z3" s="154"/>
      <c r="AA3" s="154"/>
      <c r="AB3" s="154"/>
      <c r="AC3" s="154"/>
      <c r="AE3" s="22">
        <v>100553</v>
      </c>
    </row>
    <row r="4" spans="18:20" ht="18">
      <c r="R4" s="1"/>
      <c r="S4" s="16"/>
      <c r="T4" s="16"/>
    </row>
    <row r="5" spans="1:31" ht="92.25" customHeight="1">
      <c r="A5" s="7"/>
      <c r="B5" s="40" t="s">
        <v>12</v>
      </c>
      <c r="C5" s="41" t="s">
        <v>31</v>
      </c>
      <c r="D5" s="40" t="s">
        <v>0</v>
      </c>
      <c r="E5" s="42" t="s">
        <v>77</v>
      </c>
      <c r="F5" s="42" t="s">
        <v>76</v>
      </c>
      <c r="G5" s="42" t="s">
        <v>6</v>
      </c>
      <c r="H5" s="40" t="s">
        <v>28</v>
      </c>
      <c r="I5" s="42" t="s">
        <v>1</v>
      </c>
      <c r="J5" s="42" t="s">
        <v>2</v>
      </c>
      <c r="K5" s="40" t="s">
        <v>7</v>
      </c>
      <c r="L5" s="54" t="s">
        <v>4</v>
      </c>
      <c r="M5" s="50" t="s">
        <v>73</v>
      </c>
      <c r="N5" s="54" t="s">
        <v>5</v>
      </c>
      <c r="O5" s="40"/>
      <c r="P5" s="40" t="s">
        <v>27</v>
      </c>
      <c r="Q5" s="40" t="s">
        <v>3</v>
      </c>
      <c r="R5" s="41" t="s">
        <v>11</v>
      </c>
      <c r="S5" s="40"/>
      <c r="T5" s="40"/>
      <c r="U5" s="37" t="s">
        <v>8</v>
      </c>
      <c r="V5" s="37" t="s">
        <v>9</v>
      </c>
      <c r="W5" s="43" t="s">
        <v>10</v>
      </c>
      <c r="X5" s="26" t="s">
        <v>14</v>
      </c>
      <c r="Y5" s="26" t="s">
        <v>15</v>
      </c>
      <c r="Z5" s="26" t="s">
        <v>16</v>
      </c>
      <c r="AA5" s="26" t="s">
        <v>17</v>
      </c>
      <c r="AB5" s="26" t="s">
        <v>18</v>
      </c>
      <c r="AC5" s="26" t="s">
        <v>19</v>
      </c>
      <c r="AD5" s="38" t="s">
        <v>10</v>
      </c>
      <c r="AE5" s="39" t="s">
        <v>13</v>
      </c>
    </row>
    <row r="6" spans="1:31" s="18" customFormat="1" ht="34.5" customHeight="1">
      <c r="A6" s="17"/>
      <c r="B6" s="27" t="s">
        <v>26</v>
      </c>
      <c r="C6" s="28" t="s">
        <v>69</v>
      </c>
      <c r="D6" s="29">
        <v>5</v>
      </c>
      <c r="E6" s="30">
        <v>2</v>
      </c>
      <c r="F6" s="30">
        <v>3</v>
      </c>
      <c r="G6" s="30">
        <v>5</v>
      </c>
      <c r="H6" s="29">
        <v>10</v>
      </c>
      <c r="I6" s="30">
        <v>10</v>
      </c>
      <c r="J6" s="30">
        <v>10</v>
      </c>
      <c r="K6" s="29">
        <f>(I6+J6)/2</f>
        <v>10</v>
      </c>
      <c r="L6" s="55">
        <v>10</v>
      </c>
      <c r="M6" s="49">
        <v>10</v>
      </c>
      <c r="N6" s="55">
        <v>10</v>
      </c>
      <c r="O6" s="31"/>
      <c r="P6" s="29">
        <v>5</v>
      </c>
      <c r="Q6" s="32">
        <f>D6+H6+K6+L6+N6+P6</f>
        <v>50</v>
      </c>
      <c r="R6" s="48">
        <f>Q6/$Q$6</f>
        <v>1</v>
      </c>
      <c r="S6" s="33"/>
      <c r="T6" s="33"/>
      <c r="U6" s="34">
        <v>25</v>
      </c>
      <c r="V6" s="34">
        <f>2.5*(L6+N6)/2</f>
        <v>25</v>
      </c>
      <c r="W6" s="35">
        <v>50</v>
      </c>
      <c r="X6" s="34">
        <f>D6</f>
        <v>5</v>
      </c>
      <c r="Y6" s="34">
        <f>E6+G6+F6</f>
        <v>10</v>
      </c>
      <c r="Z6" s="34">
        <f>K6</f>
        <v>10</v>
      </c>
      <c r="AA6" s="34">
        <f>L6+N6</f>
        <v>20</v>
      </c>
      <c r="AB6" s="34">
        <f>P6</f>
        <v>5</v>
      </c>
      <c r="AC6" s="34">
        <f>SUM(U6,V6)</f>
        <v>50</v>
      </c>
      <c r="AD6" s="73">
        <f>SUM(X6:AC6)</f>
        <v>100</v>
      </c>
      <c r="AE6" s="36"/>
    </row>
    <row r="7" spans="1:31" s="24" customFormat="1" ht="29.25" customHeight="1">
      <c r="A7" s="23"/>
      <c r="B7" s="74">
        <v>1</v>
      </c>
      <c r="C7" s="175" t="s">
        <v>32</v>
      </c>
      <c r="D7" s="57">
        <v>5</v>
      </c>
      <c r="E7" s="58">
        <v>2</v>
      </c>
      <c r="F7" s="58">
        <v>2</v>
      </c>
      <c r="G7" s="58">
        <v>6</v>
      </c>
      <c r="H7" s="57">
        <f>E7+F7+G7</f>
        <v>10</v>
      </c>
      <c r="I7" s="58">
        <v>10</v>
      </c>
      <c r="J7" s="58">
        <v>10</v>
      </c>
      <c r="K7" s="59">
        <f>(I7+J7)/2</f>
        <v>10</v>
      </c>
      <c r="L7" s="60">
        <v>8</v>
      </c>
      <c r="M7" s="61">
        <v>9.74</v>
      </c>
      <c r="N7" s="60">
        <v>10</v>
      </c>
      <c r="O7" s="57"/>
      <c r="P7" s="62">
        <v>6.5</v>
      </c>
      <c r="Q7" s="63">
        <f>D7+H7+K7+L7+N7+P7</f>
        <v>49.5</v>
      </c>
      <c r="R7" s="64">
        <f>Q7/$Q$6</f>
        <v>0.99</v>
      </c>
      <c r="S7" s="65"/>
      <c r="T7" s="65">
        <v>0.96</v>
      </c>
      <c r="U7" s="66">
        <f>T7*25</f>
        <v>24</v>
      </c>
      <c r="V7" s="66">
        <f>(L7+N7)*1.25</f>
        <v>22.5</v>
      </c>
      <c r="W7" s="66">
        <f>U7+V7</f>
        <v>46.5</v>
      </c>
      <c r="X7" s="133">
        <f>D7</f>
        <v>5</v>
      </c>
      <c r="Y7" s="133">
        <f>E7+G7+F7</f>
        <v>10</v>
      </c>
      <c r="Z7" s="133">
        <f>K7</f>
        <v>10</v>
      </c>
      <c r="AA7" s="133">
        <f>L7+N7</f>
        <v>18</v>
      </c>
      <c r="AB7" s="133">
        <f>P7</f>
        <v>6.5</v>
      </c>
      <c r="AC7" s="134">
        <f>W7</f>
        <v>46.5</v>
      </c>
      <c r="AD7" s="135">
        <f>Q7+AC7</f>
        <v>96</v>
      </c>
      <c r="AE7" s="90">
        <v>10</v>
      </c>
    </row>
    <row r="8" spans="1:31" s="24" customFormat="1" ht="29.25" customHeight="1">
      <c r="A8" s="23"/>
      <c r="B8" s="74">
        <v>11</v>
      </c>
      <c r="C8" s="175" t="s">
        <v>41</v>
      </c>
      <c r="D8" s="57">
        <v>5</v>
      </c>
      <c r="E8" s="58">
        <v>2</v>
      </c>
      <c r="F8" s="58">
        <v>2.5</v>
      </c>
      <c r="G8" s="58">
        <v>5</v>
      </c>
      <c r="H8" s="57">
        <f>E8+F8+G8</f>
        <v>9.5</v>
      </c>
      <c r="I8" s="58">
        <v>9</v>
      </c>
      <c r="J8" s="58">
        <v>10</v>
      </c>
      <c r="K8" s="59">
        <f>(I8+J8)/2</f>
        <v>9.5</v>
      </c>
      <c r="L8" s="60">
        <v>8</v>
      </c>
      <c r="M8" s="61">
        <v>8.66</v>
      </c>
      <c r="N8" s="60">
        <v>9.7</v>
      </c>
      <c r="O8" s="57"/>
      <c r="P8" s="62">
        <f>M8/4+2</f>
        <v>4.165</v>
      </c>
      <c r="Q8" s="63">
        <f>D8+H8+K8+L8+N8+P8</f>
        <v>45.865</v>
      </c>
      <c r="R8" s="64">
        <f>Q8/$Q$6</f>
        <v>0.9173</v>
      </c>
      <c r="S8" s="65"/>
      <c r="T8" s="65">
        <v>0.92</v>
      </c>
      <c r="U8" s="66">
        <f>T8*25</f>
        <v>23</v>
      </c>
      <c r="V8" s="66">
        <f>(L8+N8)*1.25</f>
        <v>22.125</v>
      </c>
      <c r="W8" s="66">
        <f>U8+V8</f>
        <v>45.125</v>
      </c>
      <c r="X8" s="133">
        <f>D8</f>
        <v>5</v>
      </c>
      <c r="Y8" s="133">
        <f>E8+G8+F8</f>
        <v>9.5</v>
      </c>
      <c r="Z8" s="133">
        <f>K8</f>
        <v>9.5</v>
      </c>
      <c r="AA8" s="133">
        <f>L8+N8</f>
        <v>17.7</v>
      </c>
      <c r="AB8" s="133">
        <f>P8</f>
        <v>4.165</v>
      </c>
      <c r="AC8" s="134">
        <f>W8</f>
        <v>45.125</v>
      </c>
      <c r="AD8" s="135">
        <f>Q8+AC8</f>
        <v>90.99000000000001</v>
      </c>
      <c r="AE8" s="90">
        <v>9</v>
      </c>
    </row>
    <row r="9" spans="1:31" s="24" customFormat="1" ht="29.25" customHeight="1">
      <c r="A9" s="23"/>
      <c r="B9" s="74">
        <v>6</v>
      </c>
      <c r="C9" s="175" t="s">
        <v>36</v>
      </c>
      <c r="D9" s="57">
        <v>5</v>
      </c>
      <c r="E9" s="58">
        <v>2</v>
      </c>
      <c r="F9" s="58">
        <v>2.5</v>
      </c>
      <c r="G9" s="58">
        <v>5</v>
      </c>
      <c r="H9" s="57">
        <f>E9+F9+G9</f>
        <v>9.5</v>
      </c>
      <c r="I9" s="58">
        <v>10</v>
      </c>
      <c r="J9" s="58">
        <v>10</v>
      </c>
      <c r="K9" s="59">
        <f>(I9+J9)/2</f>
        <v>10</v>
      </c>
      <c r="L9" s="67">
        <v>8.3</v>
      </c>
      <c r="M9" s="61">
        <v>9.91</v>
      </c>
      <c r="N9" s="60">
        <v>10</v>
      </c>
      <c r="O9" s="57"/>
      <c r="P9" s="62">
        <v>5</v>
      </c>
      <c r="Q9" s="63">
        <f>D9+H9+K9+L9+N9+P9</f>
        <v>47.8</v>
      </c>
      <c r="R9" s="64">
        <f>Q9/$Q$6</f>
        <v>0.956</v>
      </c>
      <c r="S9" s="68"/>
      <c r="T9" s="68">
        <v>0.76</v>
      </c>
      <c r="U9" s="66">
        <v>19.3</v>
      </c>
      <c r="V9" s="66">
        <f>(L9+N9)*1.25</f>
        <v>22.875</v>
      </c>
      <c r="W9" s="66">
        <f>U9+V9</f>
        <v>42.175</v>
      </c>
      <c r="X9" s="133">
        <f>D9</f>
        <v>5</v>
      </c>
      <c r="Y9" s="133">
        <f>E9+G9+F9</f>
        <v>9.5</v>
      </c>
      <c r="Z9" s="133">
        <f>K9</f>
        <v>10</v>
      </c>
      <c r="AA9" s="133">
        <f>L9+N9</f>
        <v>18.3</v>
      </c>
      <c r="AB9" s="133">
        <f>P9</f>
        <v>5</v>
      </c>
      <c r="AC9" s="134">
        <f>W9</f>
        <v>42.175</v>
      </c>
      <c r="AD9" s="135">
        <f>Q9+AC9</f>
        <v>89.975</v>
      </c>
      <c r="AE9" s="90">
        <v>9</v>
      </c>
    </row>
    <row r="10" spans="1:31" s="24" customFormat="1" ht="29.25" customHeight="1">
      <c r="A10" s="23"/>
      <c r="B10" s="74">
        <v>12</v>
      </c>
      <c r="C10" s="175" t="s">
        <v>42</v>
      </c>
      <c r="D10" s="57">
        <v>5</v>
      </c>
      <c r="E10" s="58">
        <v>2</v>
      </c>
      <c r="F10" s="58">
        <v>2</v>
      </c>
      <c r="G10" s="58">
        <v>4</v>
      </c>
      <c r="H10" s="57">
        <f>E10+F10+G10</f>
        <v>8</v>
      </c>
      <c r="I10" s="58">
        <v>8</v>
      </c>
      <c r="J10" s="58">
        <v>10</v>
      </c>
      <c r="K10" s="59">
        <f>(I10+J10)/2</f>
        <v>9</v>
      </c>
      <c r="L10" s="67">
        <v>8.6</v>
      </c>
      <c r="M10" s="61">
        <v>9.29</v>
      </c>
      <c r="N10" s="60">
        <v>9.5</v>
      </c>
      <c r="O10" s="57"/>
      <c r="P10" s="62">
        <v>5</v>
      </c>
      <c r="Q10" s="63">
        <f>D10+H10+K10+L10+N10+P10</f>
        <v>45.1</v>
      </c>
      <c r="R10" s="64">
        <f>Q10/$Q$6</f>
        <v>0.902</v>
      </c>
      <c r="S10" s="65"/>
      <c r="T10" s="65">
        <v>0.86</v>
      </c>
      <c r="U10" s="66">
        <v>21.3</v>
      </c>
      <c r="V10" s="66">
        <f>(L10+N10)*1.25</f>
        <v>22.625</v>
      </c>
      <c r="W10" s="66">
        <f>U10+V10</f>
        <v>43.925</v>
      </c>
      <c r="X10" s="133">
        <f>D10</f>
        <v>5</v>
      </c>
      <c r="Y10" s="133">
        <f>E10+G10+F10</f>
        <v>8</v>
      </c>
      <c r="Z10" s="133">
        <f>K10</f>
        <v>9</v>
      </c>
      <c r="AA10" s="133">
        <f>L10+N10</f>
        <v>18.1</v>
      </c>
      <c r="AB10" s="133">
        <f>P10</f>
        <v>5</v>
      </c>
      <c r="AC10" s="134">
        <f>W10</f>
        <v>43.925</v>
      </c>
      <c r="AD10" s="135">
        <f>Q10+AC10</f>
        <v>89.025</v>
      </c>
      <c r="AE10" s="90">
        <v>9</v>
      </c>
    </row>
    <row r="11" spans="1:31" s="24" customFormat="1" ht="29.25" customHeight="1">
      <c r="A11" s="23"/>
      <c r="B11" s="74">
        <v>19</v>
      </c>
      <c r="C11" s="175" t="s">
        <v>48</v>
      </c>
      <c r="D11" s="57">
        <v>5</v>
      </c>
      <c r="E11" s="58">
        <v>2</v>
      </c>
      <c r="F11" s="58">
        <v>2</v>
      </c>
      <c r="G11" s="58">
        <v>5</v>
      </c>
      <c r="H11" s="57">
        <f>E11+F11+G11</f>
        <v>9</v>
      </c>
      <c r="I11" s="58">
        <v>10</v>
      </c>
      <c r="J11" s="58">
        <v>9</v>
      </c>
      <c r="K11" s="59">
        <f>(I11+J11)/2</f>
        <v>9.5</v>
      </c>
      <c r="L11" s="60">
        <v>8.3</v>
      </c>
      <c r="M11" s="61"/>
      <c r="N11" s="60">
        <v>8.7</v>
      </c>
      <c r="O11" s="57"/>
      <c r="P11" s="62">
        <v>5.5</v>
      </c>
      <c r="Q11" s="63">
        <f>D11+H11+K11+L11+N11+P11</f>
        <v>46</v>
      </c>
      <c r="R11" s="64">
        <f>Q11/$Q$6</f>
        <v>0.92</v>
      </c>
      <c r="S11" s="65"/>
      <c r="T11" s="65">
        <v>0.72</v>
      </c>
      <c r="U11" s="66">
        <f>T11*25</f>
        <v>18</v>
      </c>
      <c r="V11" s="66">
        <v>22</v>
      </c>
      <c r="W11" s="66">
        <f>U11+V11</f>
        <v>40</v>
      </c>
      <c r="X11" s="133">
        <f>D11</f>
        <v>5</v>
      </c>
      <c r="Y11" s="133">
        <f>E11+G11+F11</f>
        <v>9</v>
      </c>
      <c r="Z11" s="133">
        <f>K11</f>
        <v>9.5</v>
      </c>
      <c r="AA11" s="133">
        <f>L11+N11</f>
        <v>17</v>
      </c>
      <c r="AB11" s="133">
        <f>P11</f>
        <v>5.5</v>
      </c>
      <c r="AC11" s="134">
        <f>W11</f>
        <v>40</v>
      </c>
      <c r="AD11" s="135">
        <f>Q11+AC11</f>
        <v>86</v>
      </c>
      <c r="AE11" s="90">
        <v>9</v>
      </c>
    </row>
    <row r="12" spans="1:31" s="24" customFormat="1" ht="29.25" customHeight="1">
      <c r="A12" s="23"/>
      <c r="B12" s="74">
        <v>3</v>
      </c>
      <c r="C12" s="175" t="s">
        <v>34</v>
      </c>
      <c r="D12" s="57">
        <v>5</v>
      </c>
      <c r="E12" s="58">
        <v>1</v>
      </c>
      <c r="F12" s="58">
        <v>3</v>
      </c>
      <c r="G12" s="58">
        <v>3</v>
      </c>
      <c r="H12" s="57">
        <f>E12+F12+G12</f>
        <v>7</v>
      </c>
      <c r="I12" s="58">
        <v>10</v>
      </c>
      <c r="J12" s="58">
        <v>8</v>
      </c>
      <c r="K12" s="59">
        <f>(I12+J12)/2</f>
        <v>9</v>
      </c>
      <c r="L12" s="60">
        <v>8.3</v>
      </c>
      <c r="M12" s="61">
        <v>9.38</v>
      </c>
      <c r="N12" s="60">
        <v>9.5</v>
      </c>
      <c r="O12" s="57"/>
      <c r="P12" s="62">
        <v>5.5</v>
      </c>
      <c r="Q12" s="63">
        <f>D12+H12+K12+L12+N12+P12</f>
        <v>44.3</v>
      </c>
      <c r="R12" s="64">
        <f>Q12/$Q$6</f>
        <v>0.8859999999999999</v>
      </c>
      <c r="S12" s="65"/>
      <c r="T12" s="65">
        <v>0.74</v>
      </c>
      <c r="U12" s="66">
        <v>19.4</v>
      </c>
      <c r="V12" s="66">
        <f>(L12+N12)*1.25</f>
        <v>22.25</v>
      </c>
      <c r="W12" s="66">
        <f>U12+V12</f>
        <v>41.65</v>
      </c>
      <c r="X12" s="133">
        <f>D12</f>
        <v>5</v>
      </c>
      <c r="Y12" s="133">
        <f>E12+G12+F12</f>
        <v>7</v>
      </c>
      <c r="Z12" s="133">
        <f>K12</f>
        <v>9</v>
      </c>
      <c r="AA12" s="133">
        <f>L12+N12</f>
        <v>17.8</v>
      </c>
      <c r="AB12" s="133">
        <f>P12</f>
        <v>5.5</v>
      </c>
      <c r="AC12" s="134">
        <f>W12</f>
        <v>41.65</v>
      </c>
      <c r="AD12" s="135">
        <f>Q12+AC12</f>
        <v>85.94999999999999</v>
      </c>
      <c r="AE12" s="90">
        <v>9</v>
      </c>
    </row>
    <row r="13" spans="1:31" s="24" customFormat="1" ht="29.25" customHeight="1">
      <c r="A13" s="23"/>
      <c r="B13" s="74">
        <v>34</v>
      </c>
      <c r="C13" s="175" t="s">
        <v>61</v>
      </c>
      <c r="D13" s="57">
        <v>5</v>
      </c>
      <c r="E13" s="58">
        <v>2</v>
      </c>
      <c r="F13" s="58">
        <v>1</v>
      </c>
      <c r="G13" s="58">
        <v>4</v>
      </c>
      <c r="H13" s="57">
        <f>E13+F13+G13</f>
        <v>7</v>
      </c>
      <c r="I13" s="58">
        <v>10</v>
      </c>
      <c r="J13" s="58">
        <v>9</v>
      </c>
      <c r="K13" s="59">
        <f>(I13+J13)/2</f>
        <v>9.5</v>
      </c>
      <c r="L13" s="67">
        <v>9.7</v>
      </c>
      <c r="M13" s="61"/>
      <c r="N13" s="60">
        <v>9.2</v>
      </c>
      <c r="O13" s="57"/>
      <c r="P13" s="62"/>
      <c r="Q13" s="63">
        <f>D13+H13+K13+L13+N13+P13</f>
        <v>40.4</v>
      </c>
      <c r="R13" s="64">
        <f>Q13/$Q$6</f>
        <v>0.8079999999999999</v>
      </c>
      <c r="S13" s="65"/>
      <c r="T13" s="65">
        <v>0.72</v>
      </c>
      <c r="U13" s="66">
        <f>T13*25</f>
        <v>18</v>
      </c>
      <c r="V13" s="66">
        <f>(L13+N13)*1.25</f>
        <v>23.625</v>
      </c>
      <c r="W13" s="66">
        <f>U13+V13</f>
        <v>41.625</v>
      </c>
      <c r="X13" s="133">
        <f>D13</f>
        <v>5</v>
      </c>
      <c r="Y13" s="133">
        <f>E13+G13+F13</f>
        <v>7</v>
      </c>
      <c r="Z13" s="133">
        <f>K13</f>
        <v>9.5</v>
      </c>
      <c r="AA13" s="133">
        <f>L13+N13</f>
        <v>18.9</v>
      </c>
      <c r="AB13" s="133">
        <f>P13</f>
        <v>0</v>
      </c>
      <c r="AC13" s="134">
        <f>W13</f>
        <v>41.625</v>
      </c>
      <c r="AD13" s="135">
        <f>SUM(X13:AC13)</f>
        <v>82.025</v>
      </c>
      <c r="AE13" s="90">
        <v>8</v>
      </c>
    </row>
    <row r="14" spans="1:31" s="24" customFormat="1" ht="29.25" customHeight="1" thickBot="1">
      <c r="A14" s="23"/>
      <c r="B14" s="74">
        <v>13</v>
      </c>
      <c r="C14" s="175" t="s">
        <v>43</v>
      </c>
      <c r="D14" s="57">
        <v>5</v>
      </c>
      <c r="E14" s="58">
        <v>2</v>
      </c>
      <c r="F14" s="58">
        <v>1</v>
      </c>
      <c r="G14" s="92">
        <v>4</v>
      </c>
      <c r="H14" s="57">
        <f>E14+F14+G14</f>
        <v>7</v>
      </c>
      <c r="I14" s="58">
        <v>10</v>
      </c>
      <c r="J14" s="58">
        <v>10</v>
      </c>
      <c r="K14" s="59">
        <f>(I14+J14)/2</f>
        <v>10</v>
      </c>
      <c r="L14" s="67">
        <v>8.6</v>
      </c>
      <c r="M14" s="61"/>
      <c r="N14" s="60">
        <v>9</v>
      </c>
      <c r="O14" s="57"/>
      <c r="P14" s="62"/>
      <c r="Q14" s="63">
        <f>D14+H14+K14+L14+N14+P14</f>
        <v>39.6</v>
      </c>
      <c r="R14" s="64">
        <f>Q14/$Q$6</f>
        <v>0.792</v>
      </c>
      <c r="S14" s="65"/>
      <c r="T14" s="65">
        <v>0.68</v>
      </c>
      <c r="U14" s="66">
        <v>17.4</v>
      </c>
      <c r="V14" s="66">
        <f>(L14+N14)*1.25</f>
        <v>22</v>
      </c>
      <c r="W14" s="66">
        <f>U14+V14</f>
        <v>39.4</v>
      </c>
      <c r="X14" s="133">
        <f>D14</f>
        <v>5</v>
      </c>
      <c r="Y14" s="133">
        <f>E14+G14+F14</f>
        <v>7</v>
      </c>
      <c r="Z14" s="133">
        <f>K14</f>
        <v>10</v>
      </c>
      <c r="AA14" s="133">
        <f>L14+N14</f>
        <v>17.6</v>
      </c>
      <c r="AB14" s="133">
        <f>P14</f>
        <v>0</v>
      </c>
      <c r="AC14" s="134">
        <f>W14</f>
        <v>39.4</v>
      </c>
      <c r="AD14" s="135">
        <f>SUM(X14:AC14)</f>
        <v>79</v>
      </c>
      <c r="AE14" s="90">
        <v>8</v>
      </c>
    </row>
    <row r="15" spans="1:31" s="24" customFormat="1" ht="29.25" customHeight="1" thickBot="1">
      <c r="A15" s="23"/>
      <c r="B15" s="74">
        <v>4</v>
      </c>
      <c r="C15" s="175" t="s">
        <v>74</v>
      </c>
      <c r="D15" s="57">
        <v>5</v>
      </c>
      <c r="E15" s="58">
        <v>1</v>
      </c>
      <c r="F15" s="76">
        <v>2</v>
      </c>
      <c r="G15" s="77">
        <v>4</v>
      </c>
      <c r="H15" s="78">
        <f>E15+F15+G15</f>
        <v>7</v>
      </c>
      <c r="I15" s="58">
        <v>10</v>
      </c>
      <c r="J15" s="58">
        <v>9</v>
      </c>
      <c r="K15" s="59">
        <f>(I15+J15)/2</f>
        <v>9.5</v>
      </c>
      <c r="L15" s="67">
        <v>7.2</v>
      </c>
      <c r="M15" s="61"/>
      <c r="N15" s="60">
        <v>8.6</v>
      </c>
      <c r="O15" s="57"/>
      <c r="P15" s="62">
        <v>5</v>
      </c>
      <c r="Q15" s="63">
        <f>D15+H15+K15+L15+N15+P15</f>
        <v>42.3</v>
      </c>
      <c r="R15" s="64">
        <f>Q15/$Q$6</f>
        <v>0.846</v>
      </c>
      <c r="S15" s="65"/>
      <c r="T15" s="65">
        <v>0.76</v>
      </c>
      <c r="U15" s="66">
        <f>T15*25</f>
        <v>19</v>
      </c>
      <c r="V15" s="66">
        <v>15.7</v>
      </c>
      <c r="W15" s="66">
        <f>U15+V15</f>
        <v>34.7</v>
      </c>
      <c r="X15" s="133">
        <f>D15</f>
        <v>5</v>
      </c>
      <c r="Y15" s="133">
        <f>E15+G15+F15</f>
        <v>7</v>
      </c>
      <c r="Z15" s="133">
        <f>K15</f>
        <v>9.5</v>
      </c>
      <c r="AA15" s="133">
        <f>L15+N15</f>
        <v>15.8</v>
      </c>
      <c r="AB15" s="133">
        <f>P15</f>
        <v>5</v>
      </c>
      <c r="AC15" s="134">
        <f>W15</f>
        <v>34.7</v>
      </c>
      <c r="AD15" s="135">
        <f>SUM(X15:AC15)</f>
        <v>77</v>
      </c>
      <c r="AE15" s="90">
        <v>8</v>
      </c>
    </row>
    <row r="16" spans="1:31" s="24" customFormat="1" ht="29.25" customHeight="1">
      <c r="A16" s="23"/>
      <c r="B16" s="74">
        <v>7</v>
      </c>
      <c r="C16" s="175" t="s">
        <v>37</v>
      </c>
      <c r="D16" s="57">
        <v>5</v>
      </c>
      <c r="E16" s="58">
        <v>1</v>
      </c>
      <c r="F16" s="58">
        <v>1</v>
      </c>
      <c r="G16" s="75">
        <v>4</v>
      </c>
      <c r="H16" s="57">
        <f>E16+F16+G16</f>
        <v>6</v>
      </c>
      <c r="I16" s="58">
        <v>10</v>
      </c>
      <c r="J16" s="58">
        <v>8</v>
      </c>
      <c r="K16" s="59">
        <f>(I16+J16)/2</f>
        <v>9</v>
      </c>
      <c r="L16" s="60">
        <v>7.8</v>
      </c>
      <c r="M16" s="61"/>
      <c r="N16" s="60">
        <v>8.4</v>
      </c>
      <c r="O16" s="57"/>
      <c r="P16" s="62">
        <v>2</v>
      </c>
      <c r="Q16" s="63">
        <f>D16+H16+K16+L16+N16+P16</f>
        <v>38.2</v>
      </c>
      <c r="R16" s="64">
        <f>Q16/$Q$6</f>
        <v>0.764</v>
      </c>
      <c r="S16" s="68"/>
      <c r="T16" s="68">
        <v>0.76</v>
      </c>
      <c r="U16" s="66">
        <f>T16*25</f>
        <v>19</v>
      </c>
      <c r="V16" s="66">
        <v>18.8</v>
      </c>
      <c r="W16" s="66">
        <f>SUM(U16:V16)</f>
        <v>37.8</v>
      </c>
      <c r="X16" s="133">
        <f>D16</f>
        <v>5</v>
      </c>
      <c r="Y16" s="133">
        <f>E16+G16+F16</f>
        <v>6</v>
      </c>
      <c r="Z16" s="133">
        <f>K16</f>
        <v>9</v>
      </c>
      <c r="AA16" s="133">
        <f>L16+N16</f>
        <v>16.2</v>
      </c>
      <c r="AB16" s="133">
        <f>P16</f>
        <v>2</v>
      </c>
      <c r="AC16" s="134">
        <f>W16</f>
        <v>37.8</v>
      </c>
      <c r="AD16" s="135">
        <f>SUM(X16:AC16)</f>
        <v>76</v>
      </c>
      <c r="AE16" s="90">
        <v>8</v>
      </c>
    </row>
    <row r="17" spans="1:31" s="24" customFormat="1" ht="29.25" customHeight="1">
      <c r="A17" s="23"/>
      <c r="B17" s="74">
        <v>2</v>
      </c>
      <c r="C17" s="175" t="s">
        <v>33</v>
      </c>
      <c r="D17" s="57">
        <v>5</v>
      </c>
      <c r="E17" s="58">
        <v>1</v>
      </c>
      <c r="F17" s="58">
        <v>2</v>
      </c>
      <c r="G17" s="58">
        <v>5</v>
      </c>
      <c r="H17" s="57">
        <f>E17+F17+G17</f>
        <v>8</v>
      </c>
      <c r="I17" s="58">
        <v>10</v>
      </c>
      <c r="J17" s="58">
        <v>9</v>
      </c>
      <c r="K17" s="59">
        <f>(I17+J17)/2</f>
        <v>9.5</v>
      </c>
      <c r="L17" s="60">
        <v>6.6</v>
      </c>
      <c r="M17" s="61">
        <v>7.98</v>
      </c>
      <c r="N17" s="60">
        <v>8</v>
      </c>
      <c r="O17" s="57"/>
      <c r="P17" s="62">
        <f>M17/4</f>
        <v>1.995</v>
      </c>
      <c r="Q17" s="63">
        <f>D17+H17+K17+L17+N17+P17</f>
        <v>39.095</v>
      </c>
      <c r="R17" s="64">
        <f>Q17/$Q$6</f>
        <v>0.7818999999999999</v>
      </c>
      <c r="S17" s="68"/>
      <c r="T17" s="68">
        <v>0.56</v>
      </c>
      <c r="U17" s="66">
        <v>13.9</v>
      </c>
      <c r="V17" s="66">
        <v>23</v>
      </c>
      <c r="W17" s="66">
        <f>SUM(U17:V17)</f>
        <v>36.9</v>
      </c>
      <c r="X17" s="133">
        <f>D17</f>
        <v>5</v>
      </c>
      <c r="Y17" s="133">
        <f>E17+G17+F17</f>
        <v>8</v>
      </c>
      <c r="Z17" s="133">
        <f>K17</f>
        <v>9.5</v>
      </c>
      <c r="AA17" s="133">
        <f>L17+N17</f>
        <v>14.6</v>
      </c>
      <c r="AB17" s="133">
        <f>P17</f>
        <v>1.995</v>
      </c>
      <c r="AC17" s="134">
        <f>W17</f>
        <v>36.9</v>
      </c>
      <c r="AD17" s="135">
        <f>SUM(X17:AC17)</f>
        <v>75.995</v>
      </c>
      <c r="AE17" s="90">
        <v>8</v>
      </c>
    </row>
    <row r="18" spans="1:31" s="24" customFormat="1" ht="29.25" customHeight="1">
      <c r="A18" s="23"/>
      <c r="B18" s="74">
        <v>42</v>
      </c>
      <c r="C18" s="175" t="s">
        <v>67</v>
      </c>
      <c r="D18" s="57">
        <v>5</v>
      </c>
      <c r="E18" s="58">
        <v>0</v>
      </c>
      <c r="F18" s="58">
        <v>2</v>
      </c>
      <c r="G18" s="58">
        <v>4</v>
      </c>
      <c r="H18" s="57">
        <f>E18+F18+G18</f>
        <v>6</v>
      </c>
      <c r="I18" s="58">
        <v>6</v>
      </c>
      <c r="J18" s="58">
        <v>10</v>
      </c>
      <c r="K18" s="59">
        <f>(I18+J18)/2</f>
        <v>8</v>
      </c>
      <c r="L18" s="60">
        <v>8.1</v>
      </c>
      <c r="M18" s="61"/>
      <c r="N18" s="60">
        <v>9.2</v>
      </c>
      <c r="O18" s="57"/>
      <c r="P18" s="62">
        <v>6.1</v>
      </c>
      <c r="Q18" s="63">
        <f>D18+H18+K18+L18+N18+P18</f>
        <v>42.4</v>
      </c>
      <c r="R18" s="64">
        <f>Q18/$Q$6</f>
        <v>0.848</v>
      </c>
      <c r="S18" s="68"/>
      <c r="T18" s="68">
        <v>0.44</v>
      </c>
      <c r="U18" s="66">
        <f>T18*25</f>
        <v>11</v>
      </c>
      <c r="V18" s="66">
        <f>(L18+N18)*1.25</f>
        <v>21.624999999999996</v>
      </c>
      <c r="W18" s="66">
        <f>U18+V18</f>
        <v>32.625</v>
      </c>
      <c r="X18" s="133">
        <f>D18</f>
        <v>5</v>
      </c>
      <c r="Y18" s="133">
        <f>E18+G18+F18</f>
        <v>6</v>
      </c>
      <c r="Z18" s="133">
        <f>K18</f>
        <v>8</v>
      </c>
      <c r="AA18" s="133">
        <f>L18+N18</f>
        <v>17.299999999999997</v>
      </c>
      <c r="AB18" s="133">
        <f>P18</f>
        <v>6.1</v>
      </c>
      <c r="AC18" s="134">
        <f>W18</f>
        <v>32.625</v>
      </c>
      <c r="AD18" s="135">
        <f>Q18+AC18</f>
        <v>75.025</v>
      </c>
      <c r="AE18" s="90">
        <v>8</v>
      </c>
    </row>
    <row r="19" spans="1:31" s="24" customFormat="1" ht="29.25" customHeight="1">
      <c r="A19" s="23"/>
      <c r="B19" s="74">
        <v>10</v>
      </c>
      <c r="C19" s="175" t="s">
        <v>40</v>
      </c>
      <c r="D19" s="57">
        <v>5</v>
      </c>
      <c r="E19" s="58">
        <v>0</v>
      </c>
      <c r="F19" s="58">
        <v>1</v>
      </c>
      <c r="G19" s="58">
        <v>3</v>
      </c>
      <c r="H19" s="57">
        <f>E19+F19+G19</f>
        <v>4</v>
      </c>
      <c r="I19" s="58">
        <v>10</v>
      </c>
      <c r="J19" s="58">
        <v>10</v>
      </c>
      <c r="K19" s="59">
        <f>(I19+J19)/2</f>
        <v>10</v>
      </c>
      <c r="L19" s="60">
        <v>6.7</v>
      </c>
      <c r="M19" s="61">
        <v>5.34</v>
      </c>
      <c r="N19" s="60">
        <v>7.5</v>
      </c>
      <c r="O19" s="57"/>
      <c r="P19" s="62">
        <f>M19/4+2</f>
        <v>3.335</v>
      </c>
      <c r="Q19" s="63">
        <f>D19+H19+K19+L19+N19+P19</f>
        <v>36.535000000000004</v>
      </c>
      <c r="R19" s="64">
        <f>Q19/$Q$6</f>
        <v>0.7307000000000001</v>
      </c>
      <c r="S19" s="65"/>
      <c r="T19" s="65">
        <v>0.74</v>
      </c>
      <c r="U19" s="66">
        <f>T19*25</f>
        <v>18.5</v>
      </c>
      <c r="V19" s="66">
        <v>16</v>
      </c>
      <c r="W19" s="66">
        <f>SUM(U19:V19)</f>
        <v>34.5</v>
      </c>
      <c r="X19" s="133">
        <f>D19</f>
        <v>5</v>
      </c>
      <c r="Y19" s="133">
        <f>E19+G19+F19</f>
        <v>4</v>
      </c>
      <c r="Z19" s="133">
        <f>K19</f>
        <v>10</v>
      </c>
      <c r="AA19" s="133">
        <f>L19+N19</f>
        <v>14.2</v>
      </c>
      <c r="AB19" s="133">
        <f>P19</f>
        <v>3.335</v>
      </c>
      <c r="AC19" s="134">
        <f>W19</f>
        <v>34.5</v>
      </c>
      <c r="AD19" s="135">
        <f>SUM(X19:AC19)</f>
        <v>71.035</v>
      </c>
      <c r="AE19" s="90">
        <v>7</v>
      </c>
    </row>
    <row r="20" spans="1:31" s="24" customFormat="1" ht="29.25" customHeight="1">
      <c r="A20" s="23"/>
      <c r="B20" s="74">
        <v>14</v>
      </c>
      <c r="C20" s="175" t="s">
        <v>75</v>
      </c>
      <c r="D20" s="57">
        <v>5</v>
      </c>
      <c r="E20" s="58">
        <v>1</v>
      </c>
      <c r="F20" s="58">
        <v>2</v>
      </c>
      <c r="G20" s="58">
        <v>4</v>
      </c>
      <c r="H20" s="57">
        <f>E20+F20+G20</f>
        <v>7</v>
      </c>
      <c r="I20" s="58">
        <v>10</v>
      </c>
      <c r="J20" s="58">
        <v>10</v>
      </c>
      <c r="K20" s="59">
        <f>(I20+J20)/2</f>
        <v>10</v>
      </c>
      <c r="L20" s="67">
        <v>6.5</v>
      </c>
      <c r="M20" s="61"/>
      <c r="N20" s="60">
        <v>10</v>
      </c>
      <c r="O20" s="57"/>
      <c r="P20" s="62">
        <v>5</v>
      </c>
      <c r="Q20" s="63">
        <f>D20+H20+K20+L20+N20+P20</f>
        <v>43.5</v>
      </c>
      <c r="R20" s="64">
        <f>Q20/$Q$6</f>
        <v>0.87</v>
      </c>
      <c r="S20" s="65"/>
      <c r="T20" s="65">
        <v>0.28</v>
      </c>
      <c r="U20" s="66">
        <v>14.5</v>
      </c>
      <c r="V20" s="66">
        <v>12</v>
      </c>
      <c r="W20" s="66">
        <f>U20+V20</f>
        <v>26.5</v>
      </c>
      <c r="X20" s="133">
        <f>D20</f>
        <v>5</v>
      </c>
      <c r="Y20" s="133">
        <f>E20+G20+F20</f>
        <v>7</v>
      </c>
      <c r="Z20" s="133">
        <f>K20</f>
        <v>10</v>
      </c>
      <c r="AA20" s="133">
        <f>L20+N20</f>
        <v>16.5</v>
      </c>
      <c r="AB20" s="133">
        <f>P20</f>
        <v>5</v>
      </c>
      <c r="AC20" s="134">
        <f>W20</f>
        <v>26.5</v>
      </c>
      <c r="AD20" s="135">
        <f>SUM(X20:AC20)</f>
        <v>70</v>
      </c>
      <c r="AE20" s="90">
        <v>7</v>
      </c>
    </row>
    <row r="21" spans="1:31" s="24" customFormat="1" ht="29.25" customHeight="1">
      <c r="A21" s="23"/>
      <c r="B21" s="126">
        <v>36</v>
      </c>
      <c r="C21" s="176" t="s">
        <v>63</v>
      </c>
      <c r="D21" s="97">
        <v>5</v>
      </c>
      <c r="E21" s="98">
        <v>0</v>
      </c>
      <c r="F21" s="98">
        <v>2</v>
      </c>
      <c r="G21" s="98">
        <v>2</v>
      </c>
      <c r="H21" s="97">
        <f>E21+F21+G21</f>
        <v>4</v>
      </c>
      <c r="I21" s="98">
        <v>7</v>
      </c>
      <c r="J21" s="98">
        <v>9</v>
      </c>
      <c r="K21" s="100">
        <f>(I21+J21)/2</f>
        <v>8</v>
      </c>
      <c r="L21" s="110">
        <v>4.4</v>
      </c>
      <c r="M21" s="102"/>
      <c r="N21" s="101">
        <v>6.9</v>
      </c>
      <c r="O21" s="97"/>
      <c r="P21" s="104">
        <v>5</v>
      </c>
      <c r="Q21" s="105">
        <f>D21+H21+K21+L21+N21+P21</f>
        <v>33.3</v>
      </c>
      <c r="R21" s="106">
        <f>Q21/$Q$6</f>
        <v>0.6659999999999999</v>
      </c>
      <c r="S21" s="111"/>
      <c r="T21" s="111">
        <v>0.72</v>
      </c>
      <c r="U21" s="108">
        <f>T21*25</f>
        <v>18</v>
      </c>
      <c r="V21" s="108">
        <v>17.7</v>
      </c>
      <c r="W21" s="108">
        <f>U21+V21</f>
        <v>35.7</v>
      </c>
      <c r="X21" s="136">
        <f>D21</f>
        <v>5</v>
      </c>
      <c r="Y21" s="136">
        <f>E21+G21+F21</f>
        <v>4</v>
      </c>
      <c r="Z21" s="136">
        <f>K21</f>
        <v>8</v>
      </c>
      <c r="AA21" s="136">
        <f>L21+N21</f>
        <v>11.3</v>
      </c>
      <c r="AB21" s="136">
        <f>P21</f>
        <v>5</v>
      </c>
      <c r="AC21" s="137">
        <f>W21</f>
        <v>35.7</v>
      </c>
      <c r="AD21" s="138">
        <f>AC21+Q21</f>
        <v>69</v>
      </c>
      <c r="AE21" s="112">
        <v>7</v>
      </c>
    </row>
    <row r="22" spans="1:31" s="24" customFormat="1" ht="29.25" customHeight="1">
      <c r="A22" s="23"/>
      <c r="B22" s="74">
        <v>22</v>
      </c>
      <c r="C22" s="175" t="s">
        <v>51</v>
      </c>
      <c r="D22" s="57">
        <v>4</v>
      </c>
      <c r="E22" s="58">
        <v>2</v>
      </c>
      <c r="F22" s="58">
        <v>2</v>
      </c>
      <c r="G22" s="58">
        <v>3</v>
      </c>
      <c r="H22" s="57">
        <f>E22+F22+G22</f>
        <v>7</v>
      </c>
      <c r="I22" s="58">
        <v>10</v>
      </c>
      <c r="J22" s="58">
        <v>10</v>
      </c>
      <c r="K22" s="59">
        <f>(I22+J22)/2</f>
        <v>10</v>
      </c>
      <c r="L22" s="60">
        <v>7.8</v>
      </c>
      <c r="M22" s="61"/>
      <c r="N22" s="60">
        <v>9.5</v>
      </c>
      <c r="O22" s="57"/>
      <c r="P22" s="62"/>
      <c r="Q22" s="63">
        <f>D22+H22+K22+L22+N22+P22</f>
        <v>38.3</v>
      </c>
      <c r="R22" s="64">
        <f>Q22/$Q$6</f>
        <v>0.7659999999999999</v>
      </c>
      <c r="S22" s="65"/>
      <c r="T22" s="65">
        <v>0.58</v>
      </c>
      <c r="U22" s="66">
        <f>T22*25</f>
        <v>14.499999999999998</v>
      </c>
      <c r="V22" s="66">
        <v>15.2</v>
      </c>
      <c r="W22" s="66">
        <f>SUM(U22:V22)</f>
        <v>29.699999999999996</v>
      </c>
      <c r="X22" s="133">
        <f>D22</f>
        <v>4</v>
      </c>
      <c r="Y22" s="133">
        <f>E22+G22+F22</f>
        <v>7</v>
      </c>
      <c r="Z22" s="133">
        <f>K22</f>
        <v>10</v>
      </c>
      <c r="AA22" s="133">
        <f>L22+N22</f>
        <v>17.3</v>
      </c>
      <c r="AB22" s="133">
        <f>P22</f>
        <v>0</v>
      </c>
      <c r="AC22" s="134">
        <f>W22</f>
        <v>29.699999999999996</v>
      </c>
      <c r="AD22" s="135">
        <f>SUM(X22:AC22)</f>
        <v>68</v>
      </c>
      <c r="AE22" s="90">
        <v>7</v>
      </c>
    </row>
    <row r="23" spans="1:31" s="24" customFormat="1" ht="29.25" customHeight="1">
      <c r="A23" s="23"/>
      <c r="B23" s="79">
        <v>23</v>
      </c>
      <c r="C23" s="177" t="s">
        <v>52</v>
      </c>
      <c r="D23" s="80">
        <v>5</v>
      </c>
      <c r="E23" s="81">
        <v>1</v>
      </c>
      <c r="F23" s="81">
        <v>1</v>
      </c>
      <c r="G23" s="81">
        <v>3</v>
      </c>
      <c r="H23" s="80">
        <f>E23+F23+G23</f>
        <v>5</v>
      </c>
      <c r="I23" s="81">
        <v>10</v>
      </c>
      <c r="J23" s="81">
        <v>7</v>
      </c>
      <c r="K23" s="82">
        <f>(I23+J23)/2</f>
        <v>8.5</v>
      </c>
      <c r="L23" s="85">
        <v>4.9</v>
      </c>
      <c r="M23" s="84"/>
      <c r="N23" s="83">
        <v>7.1</v>
      </c>
      <c r="O23" s="80"/>
      <c r="P23" s="86"/>
      <c r="Q23" s="87">
        <f>D23+H23+K23+L23+N23+P23</f>
        <v>30.5</v>
      </c>
      <c r="R23" s="88">
        <f>Q23/$Q$6</f>
        <v>0.61</v>
      </c>
      <c r="S23" s="95"/>
      <c r="T23" s="95"/>
      <c r="U23" s="89">
        <v>17.5</v>
      </c>
      <c r="V23" s="89">
        <v>20</v>
      </c>
      <c r="W23" s="89">
        <v>37.5</v>
      </c>
      <c r="X23" s="139">
        <f>D23</f>
        <v>5</v>
      </c>
      <c r="Y23" s="139">
        <f>E23+G23+F23</f>
        <v>5</v>
      </c>
      <c r="Z23" s="139">
        <f>K23</f>
        <v>8.5</v>
      </c>
      <c r="AA23" s="139">
        <f>L23+N23</f>
        <v>12</v>
      </c>
      <c r="AB23" s="139">
        <f>P23</f>
        <v>0</v>
      </c>
      <c r="AC23" s="140">
        <f>W23</f>
        <v>37.5</v>
      </c>
      <c r="AD23" s="141">
        <f>SUM(X23:AC23)</f>
        <v>68</v>
      </c>
      <c r="AE23" s="91">
        <v>7</v>
      </c>
    </row>
    <row r="24" spans="1:31" s="24" customFormat="1" ht="29.25" customHeight="1">
      <c r="A24" s="23"/>
      <c r="B24" s="74">
        <v>9</v>
      </c>
      <c r="C24" s="175" t="s">
        <v>39</v>
      </c>
      <c r="D24" s="57">
        <v>5</v>
      </c>
      <c r="E24" s="58">
        <v>2</v>
      </c>
      <c r="F24" s="58">
        <v>1</v>
      </c>
      <c r="G24" s="58">
        <v>4</v>
      </c>
      <c r="H24" s="57">
        <f>E24+F24+G24</f>
        <v>7</v>
      </c>
      <c r="I24" s="58">
        <v>10</v>
      </c>
      <c r="J24" s="58">
        <v>10</v>
      </c>
      <c r="K24" s="59">
        <f>(I24+J24)/2</f>
        <v>10</v>
      </c>
      <c r="L24" s="67">
        <v>8.3</v>
      </c>
      <c r="M24" s="61"/>
      <c r="N24" s="60">
        <v>7.4</v>
      </c>
      <c r="O24" s="57"/>
      <c r="P24" s="62"/>
      <c r="Q24" s="63">
        <f>D24+H24+K24+L24+N24+P24</f>
        <v>37.7</v>
      </c>
      <c r="R24" s="64">
        <f>Q24/$Q$6</f>
        <v>0.754</v>
      </c>
      <c r="S24" s="65"/>
      <c r="T24" s="65">
        <v>0.72</v>
      </c>
      <c r="U24" s="66">
        <f>T24*25</f>
        <v>18</v>
      </c>
      <c r="V24" s="66">
        <v>10.3</v>
      </c>
      <c r="W24" s="66">
        <f>SUM(U24:V24)</f>
        <v>28.3</v>
      </c>
      <c r="X24" s="133">
        <f>D24</f>
        <v>5</v>
      </c>
      <c r="Y24" s="133">
        <f>E24+G24+F24</f>
        <v>7</v>
      </c>
      <c r="Z24" s="133">
        <f>K24</f>
        <v>10</v>
      </c>
      <c r="AA24" s="133">
        <f>L24+N24</f>
        <v>15.700000000000001</v>
      </c>
      <c r="AB24" s="133">
        <f>P24</f>
        <v>0</v>
      </c>
      <c r="AC24" s="134">
        <f>W24</f>
        <v>28.3</v>
      </c>
      <c r="AD24" s="135">
        <f>SUM(X24:AC24)</f>
        <v>66</v>
      </c>
      <c r="AE24" s="90">
        <v>7</v>
      </c>
    </row>
    <row r="25" spans="1:31" s="24" customFormat="1" ht="29.25" customHeight="1">
      <c r="A25" s="23"/>
      <c r="B25" s="74">
        <v>43</v>
      </c>
      <c r="C25" s="175" t="s">
        <v>68</v>
      </c>
      <c r="D25" s="57">
        <v>5</v>
      </c>
      <c r="E25" s="58">
        <v>2</v>
      </c>
      <c r="F25" s="58">
        <v>1</v>
      </c>
      <c r="G25" s="58">
        <v>4</v>
      </c>
      <c r="H25" s="57">
        <f>E25+F25+G25</f>
        <v>7</v>
      </c>
      <c r="I25" s="58">
        <v>10</v>
      </c>
      <c r="J25" s="58">
        <v>10</v>
      </c>
      <c r="K25" s="59">
        <f>(I25+J25)/2</f>
        <v>10</v>
      </c>
      <c r="L25" s="67">
        <v>5.1</v>
      </c>
      <c r="M25" s="61"/>
      <c r="N25" s="60">
        <v>7.4</v>
      </c>
      <c r="O25" s="57"/>
      <c r="P25" s="62"/>
      <c r="Q25" s="63">
        <f>D25+H25+K25+L25+N25+P25</f>
        <v>34.5</v>
      </c>
      <c r="R25" s="64">
        <f>Q25/$Q$6</f>
        <v>0.69</v>
      </c>
      <c r="S25" s="65"/>
      <c r="T25" s="65">
        <v>0.2</v>
      </c>
      <c r="U25" s="66">
        <v>14</v>
      </c>
      <c r="V25" s="66">
        <v>17.5</v>
      </c>
      <c r="W25" s="66">
        <f>U25+V25</f>
        <v>31.5</v>
      </c>
      <c r="X25" s="133">
        <f>D25</f>
        <v>5</v>
      </c>
      <c r="Y25" s="133">
        <f>E25+G25+F25</f>
        <v>7</v>
      </c>
      <c r="Z25" s="133">
        <f>K25</f>
        <v>10</v>
      </c>
      <c r="AA25" s="133">
        <f>L25+N25</f>
        <v>12.5</v>
      </c>
      <c r="AB25" s="133">
        <f>P25</f>
        <v>0</v>
      </c>
      <c r="AC25" s="134">
        <f>W25</f>
        <v>31.5</v>
      </c>
      <c r="AD25" s="135">
        <f>SUM(X25:AC25)</f>
        <v>66</v>
      </c>
      <c r="AE25" s="93">
        <v>7</v>
      </c>
    </row>
    <row r="26" spans="1:31" s="24" customFormat="1" ht="29.25" customHeight="1">
      <c r="A26" s="23"/>
      <c r="B26" s="128">
        <v>38</v>
      </c>
      <c r="C26" s="178" t="s">
        <v>65</v>
      </c>
      <c r="D26" s="114">
        <v>5</v>
      </c>
      <c r="E26" s="115">
        <v>1</v>
      </c>
      <c r="F26" s="115">
        <v>2</v>
      </c>
      <c r="G26" s="115">
        <v>4</v>
      </c>
      <c r="H26" s="114">
        <f>E26+F26+G26</f>
        <v>7</v>
      </c>
      <c r="I26" s="115">
        <v>10</v>
      </c>
      <c r="J26" s="115">
        <v>10</v>
      </c>
      <c r="K26" s="116">
        <f>(I26+J26)/2</f>
        <v>10</v>
      </c>
      <c r="L26" s="117">
        <v>3.7</v>
      </c>
      <c r="M26" s="118"/>
      <c r="N26" s="119">
        <v>7.2</v>
      </c>
      <c r="O26" s="114"/>
      <c r="P26" s="120">
        <v>5</v>
      </c>
      <c r="Q26" s="121">
        <f>D26+H26+K26+L26+N26+P26</f>
        <v>37.9</v>
      </c>
      <c r="R26" s="122">
        <f>Q26/$Q$6</f>
        <v>0.758</v>
      </c>
      <c r="S26" s="123"/>
      <c r="T26" s="123">
        <v>0.52</v>
      </c>
      <c r="U26" s="124">
        <f>T26*25</f>
        <v>13</v>
      </c>
      <c r="V26" s="124">
        <v>15.1</v>
      </c>
      <c r="W26" s="124">
        <f>U26+V26</f>
        <v>28.1</v>
      </c>
      <c r="X26" s="142">
        <f>D26</f>
        <v>5</v>
      </c>
      <c r="Y26" s="142">
        <f>E26+G26+F26</f>
        <v>7</v>
      </c>
      <c r="Z26" s="142">
        <f>K26</f>
        <v>10</v>
      </c>
      <c r="AA26" s="142">
        <f>L26+N26</f>
        <v>10.9</v>
      </c>
      <c r="AB26" s="142">
        <f>P26</f>
        <v>5</v>
      </c>
      <c r="AC26" s="143">
        <f>W26</f>
        <v>28.1</v>
      </c>
      <c r="AD26" s="144">
        <f>AC26+Q26</f>
        <v>66</v>
      </c>
      <c r="AE26" s="125">
        <v>7</v>
      </c>
    </row>
    <row r="27" spans="1:31" s="24" customFormat="1" ht="29.25" customHeight="1">
      <c r="A27" s="23"/>
      <c r="B27" s="96">
        <v>46</v>
      </c>
      <c r="C27" s="176" t="s">
        <v>72</v>
      </c>
      <c r="D27" s="97">
        <v>1</v>
      </c>
      <c r="E27" s="98">
        <v>1</v>
      </c>
      <c r="F27" s="98">
        <v>2</v>
      </c>
      <c r="G27" s="99">
        <v>6</v>
      </c>
      <c r="H27" s="97">
        <f>E27+F27+G27</f>
        <v>9</v>
      </c>
      <c r="I27" s="98">
        <v>10</v>
      </c>
      <c r="J27" s="98">
        <v>10</v>
      </c>
      <c r="K27" s="100">
        <f>(I27+J27)/2</f>
        <v>10</v>
      </c>
      <c r="L27" s="101">
        <v>5.6</v>
      </c>
      <c r="M27" s="102"/>
      <c r="N27" s="103">
        <v>4</v>
      </c>
      <c r="O27" s="97"/>
      <c r="P27" s="104">
        <v>3</v>
      </c>
      <c r="Q27" s="105">
        <f>D27+H27+K27+L27+N27+P27</f>
        <v>32.6</v>
      </c>
      <c r="R27" s="106">
        <f>Q27/$Q$6</f>
        <v>0.652</v>
      </c>
      <c r="S27" s="107"/>
      <c r="T27" s="107">
        <v>0.4</v>
      </c>
      <c r="U27" s="108">
        <f>T27*25</f>
        <v>10</v>
      </c>
      <c r="V27" s="108">
        <v>20.4</v>
      </c>
      <c r="W27" s="108">
        <f>U27+V27</f>
        <v>30.4</v>
      </c>
      <c r="X27" s="136">
        <f>D27</f>
        <v>1</v>
      </c>
      <c r="Y27" s="136">
        <f>E27+G27+F27</f>
        <v>9</v>
      </c>
      <c r="Z27" s="136">
        <f>K27</f>
        <v>10</v>
      </c>
      <c r="AA27" s="136">
        <f>L27+N27</f>
        <v>9.6</v>
      </c>
      <c r="AB27" s="136">
        <f>P27</f>
        <v>3</v>
      </c>
      <c r="AC27" s="137">
        <f>W27</f>
        <v>30.4</v>
      </c>
      <c r="AD27" s="138">
        <f>AC27+Q27</f>
        <v>63</v>
      </c>
      <c r="AE27" s="109">
        <v>6</v>
      </c>
    </row>
    <row r="28" spans="1:31" s="25" customFormat="1" ht="29.25" customHeight="1">
      <c r="A28" s="23"/>
      <c r="B28" s="128">
        <v>28</v>
      </c>
      <c r="C28" s="178" t="s">
        <v>57</v>
      </c>
      <c r="D28" s="114">
        <v>5</v>
      </c>
      <c r="E28" s="115">
        <v>1</v>
      </c>
      <c r="F28" s="115">
        <v>2</v>
      </c>
      <c r="G28" s="114">
        <v>3</v>
      </c>
      <c r="H28" s="114">
        <f>E28+F28+G28</f>
        <v>6</v>
      </c>
      <c r="I28" s="115">
        <v>10</v>
      </c>
      <c r="J28" s="115">
        <v>10</v>
      </c>
      <c r="K28" s="116">
        <f>(I28+J28)/2</f>
        <v>10</v>
      </c>
      <c r="L28" s="119">
        <v>5.8</v>
      </c>
      <c r="M28" s="118"/>
      <c r="N28" s="119">
        <v>5.5</v>
      </c>
      <c r="O28" s="114"/>
      <c r="P28" s="120">
        <v>5</v>
      </c>
      <c r="Q28" s="121">
        <f>D28+H28+K28+L28+N28+P28</f>
        <v>37.3</v>
      </c>
      <c r="R28" s="122">
        <f>Q28/$Q$6</f>
        <v>0.746</v>
      </c>
      <c r="S28" s="129"/>
      <c r="T28" s="123">
        <v>0.53</v>
      </c>
      <c r="U28" s="124">
        <f>T28*25</f>
        <v>13.25</v>
      </c>
      <c r="V28" s="124">
        <v>12</v>
      </c>
      <c r="W28" s="124">
        <f>U28+V28</f>
        <v>25.25</v>
      </c>
      <c r="X28" s="142">
        <f>D28</f>
        <v>5</v>
      </c>
      <c r="Y28" s="142">
        <f>E28+G28+F28</f>
        <v>6</v>
      </c>
      <c r="Z28" s="142">
        <f>K28</f>
        <v>10</v>
      </c>
      <c r="AA28" s="142">
        <f>L28+N28</f>
        <v>11.3</v>
      </c>
      <c r="AB28" s="142">
        <f>P28</f>
        <v>5</v>
      </c>
      <c r="AC28" s="143">
        <f>W28</f>
        <v>25.25</v>
      </c>
      <c r="AD28" s="147">
        <f>AC28+Q28</f>
        <v>62.55</v>
      </c>
      <c r="AE28" s="125">
        <v>6</v>
      </c>
    </row>
    <row r="29" spans="1:31" s="24" customFormat="1" ht="29.25" customHeight="1">
      <c r="A29" s="23"/>
      <c r="B29" s="74">
        <v>40</v>
      </c>
      <c r="C29" s="175" t="s">
        <v>23</v>
      </c>
      <c r="D29" s="57">
        <v>5</v>
      </c>
      <c r="E29" s="58">
        <v>0</v>
      </c>
      <c r="F29" s="58">
        <v>0</v>
      </c>
      <c r="G29" s="94">
        <v>4</v>
      </c>
      <c r="H29" s="57">
        <f>E29+F29+G29</f>
        <v>4</v>
      </c>
      <c r="I29" s="58">
        <v>10</v>
      </c>
      <c r="J29" s="58">
        <v>9</v>
      </c>
      <c r="K29" s="59">
        <f>(I29+J29)/2</f>
        <v>9.5</v>
      </c>
      <c r="L29" s="60">
        <v>3.9</v>
      </c>
      <c r="M29" s="61"/>
      <c r="N29" s="60">
        <v>6.5</v>
      </c>
      <c r="O29" s="57"/>
      <c r="P29" s="62">
        <v>5</v>
      </c>
      <c r="Q29" s="63">
        <f>D29+H29+K29+L29+N29+P29</f>
        <v>33.9</v>
      </c>
      <c r="R29" s="64">
        <f>Q29/$Q$6</f>
        <v>0.6779999999999999</v>
      </c>
      <c r="S29" s="68"/>
      <c r="T29" s="68"/>
      <c r="U29" s="66">
        <v>12</v>
      </c>
      <c r="V29" s="66">
        <v>15</v>
      </c>
      <c r="W29" s="66">
        <v>27</v>
      </c>
      <c r="X29" s="133">
        <f>D29</f>
        <v>5</v>
      </c>
      <c r="Y29" s="133">
        <f>E29+G29+F29</f>
        <v>4</v>
      </c>
      <c r="Z29" s="133">
        <f>K29</f>
        <v>9.5</v>
      </c>
      <c r="AA29" s="133">
        <f>L29+N29</f>
        <v>10.4</v>
      </c>
      <c r="AB29" s="133">
        <f>P29</f>
        <v>5</v>
      </c>
      <c r="AC29" s="134">
        <f>W29</f>
        <v>27</v>
      </c>
      <c r="AD29" s="145">
        <f>SUM(X29:AC29)</f>
        <v>60.9</v>
      </c>
      <c r="AE29" s="90">
        <v>6</v>
      </c>
    </row>
    <row r="30" spans="1:31" s="24" customFormat="1" ht="29.25" customHeight="1">
      <c r="A30" s="23"/>
      <c r="B30" s="74">
        <v>5</v>
      </c>
      <c r="C30" s="175" t="s">
        <v>35</v>
      </c>
      <c r="D30" s="57">
        <v>5</v>
      </c>
      <c r="E30" s="58">
        <v>0</v>
      </c>
      <c r="F30" s="58">
        <v>1</v>
      </c>
      <c r="G30" s="58">
        <v>3</v>
      </c>
      <c r="H30" s="57">
        <f>E30+F30+G30</f>
        <v>4</v>
      </c>
      <c r="I30" s="58">
        <v>10</v>
      </c>
      <c r="J30" s="58">
        <v>8</v>
      </c>
      <c r="K30" s="59">
        <f>(I30+J30)/2</f>
        <v>9</v>
      </c>
      <c r="L30" s="67">
        <v>6.6</v>
      </c>
      <c r="M30" s="61"/>
      <c r="N30" s="60">
        <v>6.1</v>
      </c>
      <c r="O30" s="57"/>
      <c r="P30" s="62"/>
      <c r="Q30" s="63">
        <f>D30+H30+K30+L30+N30+P30</f>
        <v>30.700000000000003</v>
      </c>
      <c r="R30" s="64">
        <f>Q30/$Q$6</f>
        <v>0.6140000000000001</v>
      </c>
      <c r="S30" s="65"/>
      <c r="T30" s="65"/>
      <c r="U30" s="66">
        <v>14</v>
      </c>
      <c r="V30" s="66">
        <v>15.3</v>
      </c>
      <c r="W30" s="66">
        <f>U30+V30</f>
        <v>29.3</v>
      </c>
      <c r="X30" s="133">
        <f>D30</f>
        <v>5</v>
      </c>
      <c r="Y30" s="133">
        <f>E30+G30+F30</f>
        <v>4</v>
      </c>
      <c r="Z30" s="133">
        <f>K30</f>
        <v>9</v>
      </c>
      <c r="AA30" s="133">
        <f>L30+N30</f>
        <v>12.7</v>
      </c>
      <c r="AB30" s="133">
        <f>P30</f>
        <v>0</v>
      </c>
      <c r="AC30" s="134">
        <f>W30</f>
        <v>29.3</v>
      </c>
      <c r="AD30" s="135">
        <f>SUM(X30:AC30)</f>
        <v>60</v>
      </c>
      <c r="AE30" s="90">
        <v>6</v>
      </c>
    </row>
    <row r="31" spans="1:31" s="24" customFormat="1" ht="29.25" customHeight="1">
      <c r="A31" s="23"/>
      <c r="B31" s="79">
        <v>33</v>
      </c>
      <c r="C31" s="177" t="s">
        <v>60</v>
      </c>
      <c r="D31" s="80">
        <v>5</v>
      </c>
      <c r="E31" s="81">
        <v>0</v>
      </c>
      <c r="F31" s="81">
        <v>2</v>
      </c>
      <c r="G31" s="81">
        <v>4</v>
      </c>
      <c r="H31" s="80">
        <f>E31+F31+G31</f>
        <v>6</v>
      </c>
      <c r="I31" s="81">
        <v>10</v>
      </c>
      <c r="J31" s="81">
        <v>8</v>
      </c>
      <c r="K31" s="82">
        <f>(I31+J31)/2</f>
        <v>9</v>
      </c>
      <c r="L31" s="83">
        <v>5.8</v>
      </c>
      <c r="M31" s="84"/>
      <c r="N31" s="85">
        <v>4.2</v>
      </c>
      <c r="O31" s="80"/>
      <c r="P31" s="86">
        <v>5</v>
      </c>
      <c r="Q31" s="87">
        <f>D31+H31+K31+L31+N31+P31</f>
        <v>35</v>
      </c>
      <c r="R31" s="88">
        <f>Q31/$Q$6</f>
        <v>0.7</v>
      </c>
      <c r="S31" s="127"/>
      <c r="T31" s="127"/>
      <c r="U31" s="89">
        <v>10</v>
      </c>
      <c r="V31" s="89">
        <v>13</v>
      </c>
      <c r="W31" s="89">
        <v>23</v>
      </c>
      <c r="X31" s="139">
        <f>D31</f>
        <v>5</v>
      </c>
      <c r="Y31" s="139">
        <f>E31+G31+F31</f>
        <v>6</v>
      </c>
      <c r="Z31" s="139">
        <f>K31</f>
        <v>9</v>
      </c>
      <c r="AA31" s="139">
        <f>L31+N31</f>
        <v>10</v>
      </c>
      <c r="AB31" s="139">
        <f>P31</f>
        <v>5</v>
      </c>
      <c r="AC31" s="140">
        <f>W31</f>
        <v>23</v>
      </c>
      <c r="AD31" s="146">
        <f>SUM(X31:AC31)</f>
        <v>58</v>
      </c>
      <c r="AE31" s="91">
        <v>6</v>
      </c>
    </row>
    <row r="32" spans="1:31" s="24" customFormat="1" ht="29.25" customHeight="1">
      <c r="A32" s="23"/>
      <c r="B32" s="74">
        <v>21</v>
      </c>
      <c r="C32" s="175" t="s">
        <v>50</v>
      </c>
      <c r="D32" s="57">
        <v>5</v>
      </c>
      <c r="E32" s="58">
        <v>1</v>
      </c>
      <c r="F32" s="58">
        <v>1</v>
      </c>
      <c r="G32" s="58">
        <v>3</v>
      </c>
      <c r="H32" s="57">
        <f>E32+F32+G32</f>
        <v>5</v>
      </c>
      <c r="I32" s="58">
        <v>10</v>
      </c>
      <c r="J32" s="58">
        <v>8</v>
      </c>
      <c r="K32" s="59">
        <f>(I32+J32)/2</f>
        <v>9</v>
      </c>
      <c r="L32" s="60">
        <v>7.5</v>
      </c>
      <c r="M32" s="61"/>
      <c r="N32" s="60">
        <v>6.8</v>
      </c>
      <c r="O32" s="57"/>
      <c r="P32" s="62">
        <v>1.88</v>
      </c>
      <c r="Q32" s="63">
        <f>D32+H32+K32+L32+N32+P32</f>
        <v>35.18</v>
      </c>
      <c r="R32" s="64">
        <f>Q32/$Q$6</f>
        <v>0.7036</v>
      </c>
      <c r="S32" s="65"/>
      <c r="T32" s="65">
        <v>0.557</v>
      </c>
      <c r="U32" s="66">
        <v>13.8</v>
      </c>
      <c r="V32" s="66">
        <v>9</v>
      </c>
      <c r="W32" s="66">
        <f>U32+V32</f>
        <v>22.8</v>
      </c>
      <c r="X32" s="133">
        <f>D32</f>
        <v>5</v>
      </c>
      <c r="Y32" s="133">
        <f>E32+G32+F32</f>
        <v>5</v>
      </c>
      <c r="Z32" s="133">
        <f>K32</f>
        <v>9</v>
      </c>
      <c r="AA32" s="133">
        <f>L32+N32</f>
        <v>14.3</v>
      </c>
      <c r="AB32" s="133">
        <f>P32</f>
        <v>1.88</v>
      </c>
      <c r="AC32" s="134">
        <f>W32</f>
        <v>22.8</v>
      </c>
      <c r="AD32" s="135">
        <f>SUM(X32:AC32)</f>
        <v>57.980000000000004</v>
      </c>
      <c r="AE32" s="90">
        <v>6</v>
      </c>
    </row>
    <row r="33" spans="1:31" s="24" customFormat="1" ht="29.25" customHeight="1">
      <c r="A33" s="23"/>
      <c r="B33" s="96">
        <v>44</v>
      </c>
      <c r="C33" s="178" t="s">
        <v>70</v>
      </c>
      <c r="D33" s="114">
        <v>3</v>
      </c>
      <c r="E33" s="115">
        <v>2</v>
      </c>
      <c r="F33" s="115">
        <v>3</v>
      </c>
      <c r="G33" s="130">
        <v>4</v>
      </c>
      <c r="H33" s="114">
        <f>E33+F33+G33</f>
        <v>9</v>
      </c>
      <c r="I33" s="115">
        <v>6</v>
      </c>
      <c r="J33" s="115">
        <v>6</v>
      </c>
      <c r="K33" s="116">
        <f>(I33+J33)/2</f>
        <v>6</v>
      </c>
      <c r="L33" s="119">
        <v>3.7</v>
      </c>
      <c r="M33" s="118"/>
      <c r="N33" s="131">
        <v>3.7</v>
      </c>
      <c r="O33" s="114"/>
      <c r="P33" s="120">
        <v>5</v>
      </c>
      <c r="Q33" s="121">
        <f>D33+H33+K33+L33+N33+P33</f>
        <v>30.4</v>
      </c>
      <c r="R33" s="122">
        <f>Q33/$Q$6</f>
        <v>0.608</v>
      </c>
      <c r="S33" s="129"/>
      <c r="T33" s="129">
        <v>0.5</v>
      </c>
      <c r="U33" s="124">
        <f>T33*25</f>
        <v>12.5</v>
      </c>
      <c r="V33" s="124">
        <v>13.1</v>
      </c>
      <c r="W33" s="124">
        <f>U33+V33</f>
        <v>25.6</v>
      </c>
      <c r="X33" s="142">
        <f>D33</f>
        <v>3</v>
      </c>
      <c r="Y33" s="142">
        <f>E33+G33+F33</f>
        <v>9</v>
      </c>
      <c r="Z33" s="142">
        <f>K33</f>
        <v>6</v>
      </c>
      <c r="AA33" s="142">
        <f>L33+N33</f>
        <v>7.4</v>
      </c>
      <c r="AB33" s="142">
        <f>P33</f>
        <v>5</v>
      </c>
      <c r="AC33" s="143">
        <f>W33</f>
        <v>25.6</v>
      </c>
      <c r="AD33" s="144">
        <f>AC33+Q33</f>
        <v>56</v>
      </c>
      <c r="AE33" s="132">
        <v>6</v>
      </c>
    </row>
    <row r="34" spans="1:31" s="24" customFormat="1" ht="29.25" customHeight="1">
      <c r="A34" s="23"/>
      <c r="B34" s="128">
        <v>8</v>
      </c>
      <c r="C34" s="178" t="s">
        <v>38</v>
      </c>
      <c r="D34" s="114">
        <v>5</v>
      </c>
      <c r="E34" s="115">
        <v>2</v>
      </c>
      <c r="F34" s="115">
        <v>2.5</v>
      </c>
      <c r="G34" s="115">
        <v>2</v>
      </c>
      <c r="H34" s="114">
        <f>E34+F34+G34</f>
        <v>6.5</v>
      </c>
      <c r="I34" s="115">
        <v>10</v>
      </c>
      <c r="J34" s="115">
        <v>9</v>
      </c>
      <c r="K34" s="116">
        <f>(I34+J34)/2</f>
        <v>9.5</v>
      </c>
      <c r="L34" s="119">
        <v>4</v>
      </c>
      <c r="M34" s="118"/>
      <c r="N34" s="117">
        <v>7.3</v>
      </c>
      <c r="O34" s="114"/>
      <c r="P34" s="120">
        <v>2</v>
      </c>
      <c r="Q34" s="121">
        <f>D34+H34+K34+L34+N34+P34</f>
        <v>34.3</v>
      </c>
      <c r="R34" s="122">
        <f>Q34/$Q$6</f>
        <v>0.6859999999999999</v>
      </c>
      <c r="S34" s="129"/>
      <c r="T34" s="129">
        <v>0.3</v>
      </c>
      <c r="U34" s="124">
        <f>T34*25</f>
        <v>7.5</v>
      </c>
      <c r="V34" s="124">
        <v>14</v>
      </c>
      <c r="W34" s="124">
        <f>U34+V34</f>
        <v>21.5</v>
      </c>
      <c r="X34" s="142">
        <f>D34</f>
        <v>5</v>
      </c>
      <c r="Y34" s="142">
        <f>E34+G34+F34</f>
        <v>6.5</v>
      </c>
      <c r="Z34" s="142">
        <f>K34</f>
        <v>9.5</v>
      </c>
      <c r="AA34" s="142">
        <f>L34+N34</f>
        <v>11.3</v>
      </c>
      <c r="AB34" s="142">
        <f>P34</f>
        <v>2</v>
      </c>
      <c r="AC34" s="143">
        <f>W34</f>
        <v>21.5</v>
      </c>
      <c r="AD34" s="147">
        <f>AC34+Q34</f>
        <v>55.8</v>
      </c>
      <c r="AE34" s="125">
        <v>6</v>
      </c>
    </row>
    <row r="35" spans="1:31" s="25" customFormat="1" ht="29.25" customHeight="1">
      <c r="A35" s="23"/>
      <c r="B35" s="113">
        <v>18</v>
      </c>
      <c r="C35" s="179" t="s">
        <v>47</v>
      </c>
      <c r="D35" s="155">
        <v>5</v>
      </c>
      <c r="E35" s="156">
        <v>1</v>
      </c>
      <c r="F35" s="156">
        <v>1</v>
      </c>
      <c r="G35" s="155">
        <v>4</v>
      </c>
      <c r="H35" s="157">
        <f>E35+F35+G35</f>
        <v>6</v>
      </c>
      <c r="I35" s="156">
        <v>10</v>
      </c>
      <c r="J35" s="156">
        <v>9</v>
      </c>
      <c r="K35" s="157">
        <f>(I35+J35)/2</f>
        <v>9.5</v>
      </c>
      <c r="L35" s="158">
        <v>6.8</v>
      </c>
      <c r="M35" s="156"/>
      <c r="N35" s="158">
        <v>8</v>
      </c>
      <c r="O35" s="157"/>
      <c r="P35" s="159">
        <v>3</v>
      </c>
      <c r="Q35" s="159">
        <f>D35+H35+K35+L35+N35+P35</f>
        <v>38.3</v>
      </c>
      <c r="R35" s="160">
        <f>Q35/$Q$6</f>
        <v>0.7659999999999999</v>
      </c>
      <c r="S35" s="161"/>
      <c r="T35" s="161"/>
      <c r="U35" s="162"/>
      <c r="V35" s="162"/>
      <c r="W35" s="162"/>
      <c r="X35" s="163">
        <f>D35</f>
        <v>5</v>
      </c>
      <c r="Y35" s="163">
        <f>E35+G35+F35</f>
        <v>6</v>
      </c>
      <c r="Z35" s="163">
        <f>K35</f>
        <v>9.5</v>
      </c>
      <c r="AA35" s="163">
        <f>L35+N35</f>
        <v>14.8</v>
      </c>
      <c r="AB35" s="163">
        <f>P35</f>
        <v>3</v>
      </c>
      <c r="AC35" s="165">
        <f>W35</f>
        <v>0</v>
      </c>
      <c r="AD35" s="163">
        <f>AC35+Q35</f>
        <v>38.3</v>
      </c>
      <c r="AE35" s="167"/>
    </row>
    <row r="36" spans="1:31" s="24" customFormat="1" ht="29.25" customHeight="1">
      <c r="A36" s="23"/>
      <c r="B36" s="113">
        <v>31</v>
      </c>
      <c r="C36" s="179" t="s">
        <v>58</v>
      </c>
      <c r="D36" s="155">
        <v>5</v>
      </c>
      <c r="E36" s="156">
        <v>0</v>
      </c>
      <c r="F36" s="156">
        <v>1</v>
      </c>
      <c r="G36" s="155">
        <v>5</v>
      </c>
      <c r="H36" s="157">
        <f>E36+F36+G36</f>
        <v>6</v>
      </c>
      <c r="I36" s="156">
        <v>7</v>
      </c>
      <c r="J36" s="156">
        <v>10</v>
      </c>
      <c r="K36" s="157">
        <f>(I36+J36)/2</f>
        <v>8.5</v>
      </c>
      <c r="L36" s="158">
        <v>5.7</v>
      </c>
      <c r="M36" s="156">
        <v>8.93</v>
      </c>
      <c r="N36" s="158">
        <v>7.3</v>
      </c>
      <c r="O36" s="157"/>
      <c r="P36" s="159">
        <f>M36/4</f>
        <v>2.2325</v>
      </c>
      <c r="Q36" s="159">
        <f>D36+H36+K36+L36+N36+P36</f>
        <v>34.7325</v>
      </c>
      <c r="R36" s="160">
        <f>Q36/$Q$6</f>
        <v>0.69465</v>
      </c>
      <c r="S36" s="164"/>
      <c r="T36" s="164"/>
      <c r="U36" s="162"/>
      <c r="V36" s="162"/>
      <c r="W36" s="162"/>
      <c r="X36" s="163">
        <f>D36</f>
        <v>5</v>
      </c>
      <c r="Y36" s="163">
        <f>E36+G36+F36</f>
        <v>6</v>
      </c>
      <c r="Z36" s="163">
        <f>K36</f>
        <v>8.5</v>
      </c>
      <c r="AA36" s="163">
        <f>L36+N36</f>
        <v>13</v>
      </c>
      <c r="AB36" s="163">
        <f>P36</f>
        <v>2.2325</v>
      </c>
      <c r="AC36" s="165">
        <f>W36</f>
        <v>0</v>
      </c>
      <c r="AD36" s="165">
        <f>AC36+Q36</f>
        <v>34.7325</v>
      </c>
      <c r="AE36" s="167"/>
    </row>
    <row r="37" spans="1:31" s="24" customFormat="1" ht="29.25" customHeight="1">
      <c r="A37" s="23"/>
      <c r="B37" s="113">
        <v>39</v>
      </c>
      <c r="C37" s="179" t="s">
        <v>25</v>
      </c>
      <c r="D37" s="155">
        <v>5</v>
      </c>
      <c r="E37" s="156">
        <v>1</v>
      </c>
      <c r="F37" s="156">
        <v>1</v>
      </c>
      <c r="G37" s="155">
        <v>3</v>
      </c>
      <c r="H37" s="157">
        <f>E37+F37+G37</f>
        <v>5</v>
      </c>
      <c r="I37" s="156">
        <v>10</v>
      </c>
      <c r="J37" s="156">
        <v>7</v>
      </c>
      <c r="K37" s="157">
        <f>(I37+J37)/2</f>
        <v>8.5</v>
      </c>
      <c r="L37" s="158">
        <v>6</v>
      </c>
      <c r="M37" s="156"/>
      <c r="N37" s="158">
        <v>6.1</v>
      </c>
      <c r="O37" s="157"/>
      <c r="P37" s="159">
        <v>3</v>
      </c>
      <c r="Q37" s="159">
        <f>D37+H37+K37+L37+N37+P37</f>
        <v>33.6</v>
      </c>
      <c r="R37" s="160">
        <f>Q37/$Q$6</f>
        <v>0.672</v>
      </c>
      <c r="S37" s="161"/>
      <c r="T37" s="161"/>
      <c r="U37" s="162"/>
      <c r="V37" s="162"/>
      <c r="W37" s="162"/>
      <c r="X37" s="163">
        <f>D37</f>
        <v>5</v>
      </c>
      <c r="Y37" s="163">
        <f>E37+G37+F37</f>
        <v>5</v>
      </c>
      <c r="Z37" s="163">
        <f>K37</f>
        <v>8.5</v>
      </c>
      <c r="AA37" s="163">
        <f>L37+N37</f>
        <v>12.1</v>
      </c>
      <c r="AB37" s="163">
        <f>P37</f>
        <v>3</v>
      </c>
      <c r="AC37" s="165">
        <f>W37</f>
        <v>0</v>
      </c>
      <c r="AD37" s="165">
        <f>AC37+Q37</f>
        <v>33.6</v>
      </c>
      <c r="AE37" s="166"/>
    </row>
    <row r="38" spans="1:31" s="24" customFormat="1" ht="29.25" customHeight="1">
      <c r="A38" s="23"/>
      <c r="B38" s="113">
        <v>26</v>
      </c>
      <c r="C38" s="179" t="s">
        <v>55</v>
      </c>
      <c r="D38" s="155">
        <v>5</v>
      </c>
      <c r="E38" s="156">
        <v>1</v>
      </c>
      <c r="F38" s="156">
        <v>1</v>
      </c>
      <c r="G38" s="155">
        <v>4</v>
      </c>
      <c r="H38" s="157">
        <f>E38+F38+G38</f>
        <v>6</v>
      </c>
      <c r="I38" s="156">
        <v>10</v>
      </c>
      <c r="J38" s="156">
        <v>8</v>
      </c>
      <c r="K38" s="157">
        <f>(I38+J38)/2</f>
        <v>9</v>
      </c>
      <c r="L38" s="158">
        <v>5.2</v>
      </c>
      <c r="M38" s="156"/>
      <c r="N38" s="158">
        <v>5.8</v>
      </c>
      <c r="O38" s="157"/>
      <c r="P38" s="159">
        <v>2</v>
      </c>
      <c r="Q38" s="159">
        <f>D38+H38+K38+L38+N38+P38</f>
        <v>33</v>
      </c>
      <c r="R38" s="160">
        <f>Q38/$Q$6</f>
        <v>0.66</v>
      </c>
      <c r="S38" s="161"/>
      <c r="T38" s="161"/>
      <c r="U38" s="162"/>
      <c r="V38" s="162"/>
      <c r="W38" s="162"/>
      <c r="X38" s="163">
        <f>D38</f>
        <v>5</v>
      </c>
      <c r="Y38" s="163">
        <f>E38+G38+F38</f>
        <v>6</v>
      </c>
      <c r="Z38" s="163">
        <f>K38</f>
        <v>9</v>
      </c>
      <c r="AA38" s="163">
        <f>L38+N38</f>
        <v>11</v>
      </c>
      <c r="AB38" s="163">
        <f>P38</f>
        <v>2</v>
      </c>
      <c r="AC38" s="165">
        <f>W38</f>
        <v>0</v>
      </c>
      <c r="AD38" s="163">
        <f>AC38+Q38</f>
        <v>33</v>
      </c>
      <c r="AE38" s="167"/>
    </row>
    <row r="39" spans="1:31" s="24" customFormat="1" ht="29.25" customHeight="1">
      <c r="A39" s="23"/>
      <c r="B39" s="113">
        <v>25</v>
      </c>
      <c r="C39" s="179" t="s">
        <v>54</v>
      </c>
      <c r="D39" s="155">
        <v>5</v>
      </c>
      <c r="E39" s="156">
        <v>2</v>
      </c>
      <c r="F39" s="156">
        <v>1</v>
      </c>
      <c r="G39" s="155">
        <v>3</v>
      </c>
      <c r="H39" s="157">
        <f>E39+F39+G39</f>
        <v>6</v>
      </c>
      <c r="I39" s="156">
        <v>10</v>
      </c>
      <c r="J39" s="156">
        <v>10</v>
      </c>
      <c r="K39" s="157">
        <f>(I39+J39)/2</f>
        <v>10</v>
      </c>
      <c r="L39" s="158">
        <v>5.6</v>
      </c>
      <c r="M39" s="156"/>
      <c r="N39" s="158">
        <v>6</v>
      </c>
      <c r="O39" s="157"/>
      <c r="P39" s="159"/>
      <c r="Q39" s="159">
        <f>D39+H39+K39+L39+N39+P39</f>
        <v>32.6</v>
      </c>
      <c r="R39" s="160">
        <f>Q39/$Q$6</f>
        <v>0.652</v>
      </c>
      <c r="S39" s="161"/>
      <c r="T39" s="161"/>
      <c r="U39" s="162"/>
      <c r="V39" s="162"/>
      <c r="W39" s="162"/>
      <c r="X39" s="163">
        <f>D39</f>
        <v>5</v>
      </c>
      <c r="Y39" s="163">
        <f>E39+G39+F39</f>
        <v>6</v>
      </c>
      <c r="Z39" s="163">
        <f>K39</f>
        <v>10</v>
      </c>
      <c r="AA39" s="163">
        <f>L39+N39</f>
        <v>11.6</v>
      </c>
      <c r="AB39" s="163">
        <f>P39</f>
        <v>0</v>
      </c>
      <c r="AC39" s="165">
        <f>W39</f>
        <v>0</v>
      </c>
      <c r="AD39" s="163">
        <f>AC39+Q39</f>
        <v>32.6</v>
      </c>
      <c r="AE39" s="167"/>
    </row>
    <row r="40" spans="1:31" s="24" customFormat="1" ht="29.25" customHeight="1">
      <c r="A40" s="23"/>
      <c r="B40" s="113">
        <v>17</v>
      </c>
      <c r="C40" s="179" t="s">
        <v>46</v>
      </c>
      <c r="D40" s="155">
        <v>4</v>
      </c>
      <c r="E40" s="156">
        <v>0</v>
      </c>
      <c r="F40" s="156">
        <v>1</v>
      </c>
      <c r="G40" s="155">
        <v>2</v>
      </c>
      <c r="H40" s="157">
        <f>E40+F40+G40</f>
        <v>3</v>
      </c>
      <c r="I40" s="156">
        <v>10</v>
      </c>
      <c r="J40" s="156">
        <v>10</v>
      </c>
      <c r="K40" s="157">
        <f>(I40+J40)/2</f>
        <v>10</v>
      </c>
      <c r="L40" s="158">
        <v>6.2</v>
      </c>
      <c r="M40" s="156">
        <v>6.44</v>
      </c>
      <c r="N40" s="158">
        <v>6.4</v>
      </c>
      <c r="O40" s="157"/>
      <c r="P40" s="159">
        <f>M40/4</f>
        <v>1.61</v>
      </c>
      <c r="Q40" s="159">
        <f>D40+H40+K40+L40+N40+P40</f>
        <v>31.21</v>
      </c>
      <c r="R40" s="160">
        <f>Q40/$Q$6</f>
        <v>0.6242</v>
      </c>
      <c r="S40" s="164"/>
      <c r="T40" s="164"/>
      <c r="U40" s="162"/>
      <c r="V40" s="162"/>
      <c r="W40" s="162"/>
      <c r="X40" s="163">
        <f>D40</f>
        <v>4</v>
      </c>
      <c r="Y40" s="163">
        <f>E40+G40+F40</f>
        <v>3</v>
      </c>
      <c r="Z40" s="163">
        <f>K40</f>
        <v>10</v>
      </c>
      <c r="AA40" s="163">
        <f>L40+N40</f>
        <v>12.600000000000001</v>
      </c>
      <c r="AB40" s="163">
        <f>P40</f>
        <v>1.61</v>
      </c>
      <c r="AC40" s="165">
        <f>W40</f>
        <v>0</v>
      </c>
      <c r="AD40" s="165">
        <f>AC40+Q40</f>
        <v>31.21</v>
      </c>
      <c r="AE40" s="167"/>
    </row>
    <row r="41" spans="1:31" s="24" customFormat="1" ht="29.25" customHeight="1">
      <c r="A41" s="23"/>
      <c r="B41" s="113">
        <v>20</v>
      </c>
      <c r="C41" s="179" t="s">
        <v>49</v>
      </c>
      <c r="D41" s="155">
        <v>5</v>
      </c>
      <c r="E41" s="156">
        <v>0</v>
      </c>
      <c r="F41" s="156">
        <v>2.5</v>
      </c>
      <c r="G41" s="155">
        <v>2</v>
      </c>
      <c r="H41" s="157">
        <f>E41+F41+G41</f>
        <v>4.5</v>
      </c>
      <c r="I41" s="156">
        <v>10</v>
      </c>
      <c r="J41" s="156">
        <v>5</v>
      </c>
      <c r="K41" s="157">
        <f>(I41+J41)/2</f>
        <v>7.5</v>
      </c>
      <c r="L41" s="158">
        <v>6</v>
      </c>
      <c r="M41" s="156"/>
      <c r="N41" s="158">
        <v>8.1</v>
      </c>
      <c r="O41" s="157"/>
      <c r="P41" s="159"/>
      <c r="Q41" s="159">
        <f>D41+H41+K41+L41+N41+P41</f>
        <v>31.1</v>
      </c>
      <c r="R41" s="160">
        <f>Q41/$Q$6</f>
        <v>0.622</v>
      </c>
      <c r="S41" s="164"/>
      <c r="T41" s="164"/>
      <c r="U41" s="162"/>
      <c r="V41" s="162"/>
      <c r="W41" s="162"/>
      <c r="X41" s="163">
        <f>D41</f>
        <v>5</v>
      </c>
      <c r="Y41" s="163">
        <f>E41+G41+F41</f>
        <v>4.5</v>
      </c>
      <c r="Z41" s="163">
        <f>K41</f>
        <v>7.5</v>
      </c>
      <c r="AA41" s="163">
        <f>L41+N41</f>
        <v>14.1</v>
      </c>
      <c r="AB41" s="163">
        <f>P41</f>
        <v>0</v>
      </c>
      <c r="AC41" s="165">
        <f>W41</f>
        <v>0</v>
      </c>
      <c r="AD41" s="165">
        <f>AC41+Q41</f>
        <v>31.1</v>
      </c>
      <c r="AE41" s="167"/>
    </row>
    <row r="42" spans="1:31" s="25" customFormat="1" ht="29.25" customHeight="1">
      <c r="A42" s="23"/>
      <c r="B42" s="113">
        <v>35</v>
      </c>
      <c r="C42" s="179" t="s">
        <v>62</v>
      </c>
      <c r="D42" s="155">
        <v>5</v>
      </c>
      <c r="E42" s="156">
        <v>0.5</v>
      </c>
      <c r="F42" s="156">
        <v>1</v>
      </c>
      <c r="G42" s="156"/>
      <c r="H42" s="157">
        <f>E42+F42+G42</f>
        <v>1.5</v>
      </c>
      <c r="I42" s="156">
        <v>8</v>
      </c>
      <c r="J42" s="156">
        <v>10</v>
      </c>
      <c r="K42" s="157">
        <f>(I42+J42)/2</f>
        <v>9</v>
      </c>
      <c r="L42" s="158">
        <v>6.3</v>
      </c>
      <c r="M42" s="156"/>
      <c r="N42" s="158">
        <v>8</v>
      </c>
      <c r="O42" s="157"/>
      <c r="P42" s="159"/>
      <c r="Q42" s="159">
        <f>D42+H42+K42+L42+N42+P42</f>
        <v>29.8</v>
      </c>
      <c r="R42" s="160">
        <f>Q42/$Q$6</f>
        <v>0.596</v>
      </c>
      <c r="S42" s="164"/>
      <c r="T42" s="164"/>
      <c r="U42" s="162"/>
      <c r="V42" s="162"/>
      <c r="W42" s="162"/>
      <c r="X42" s="163">
        <f>D42</f>
        <v>5</v>
      </c>
      <c r="Y42" s="163">
        <f>E42+G42+F42</f>
        <v>1.5</v>
      </c>
      <c r="Z42" s="163">
        <f>K42</f>
        <v>9</v>
      </c>
      <c r="AA42" s="163">
        <f>L42+N42</f>
        <v>14.3</v>
      </c>
      <c r="AB42" s="163">
        <f>P42</f>
        <v>0</v>
      </c>
      <c r="AC42" s="165">
        <f>W42</f>
        <v>0</v>
      </c>
      <c r="AD42" s="165">
        <f>AC42+Q42</f>
        <v>29.8</v>
      </c>
      <c r="AE42" s="167"/>
    </row>
    <row r="43" spans="1:31" s="24" customFormat="1" ht="29.25" customHeight="1">
      <c r="A43" s="23"/>
      <c r="B43" s="113">
        <v>24</v>
      </c>
      <c r="C43" s="179" t="s">
        <v>53</v>
      </c>
      <c r="D43" s="155">
        <v>5</v>
      </c>
      <c r="E43" s="156">
        <v>0</v>
      </c>
      <c r="F43" s="156">
        <v>2</v>
      </c>
      <c r="G43" s="156">
        <v>-1</v>
      </c>
      <c r="H43" s="157">
        <f>E43+F43+G43</f>
        <v>1</v>
      </c>
      <c r="I43" s="156">
        <v>8</v>
      </c>
      <c r="J43" s="156">
        <v>8</v>
      </c>
      <c r="K43" s="157">
        <f>(I43+J43)/2</f>
        <v>8</v>
      </c>
      <c r="L43" s="158">
        <v>4.7</v>
      </c>
      <c r="M43" s="156"/>
      <c r="N43" s="158">
        <v>5.3</v>
      </c>
      <c r="O43" s="157"/>
      <c r="P43" s="159">
        <v>5</v>
      </c>
      <c r="Q43" s="159">
        <f>D43+H43+K43+L43+N43+P43</f>
        <v>29</v>
      </c>
      <c r="R43" s="160">
        <f>Q43/$Q$6</f>
        <v>0.58</v>
      </c>
      <c r="S43" s="161"/>
      <c r="T43" s="161"/>
      <c r="U43" s="162"/>
      <c r="V43" s="162"/>
      <c r="W43" s="162"/>
      <c r="X43" s="163">
        <f>D43</f>
        <v>5</v>
      </c>
      <c r="Y43" s="163">
        <f>E43+G43+F43</f>
        <v>1</v>
      </c>
      <c r="Z43" s="163">
        <f>K43</f>
        <v>8</v>
      </c>
      <c r="AA43" s="163">
        <f>L43+N43</f>
        <v>10</v>
      </c>
      <c r="AB43" s="163">
        <f>P43</f>
        <v>5</v>
      </c>
      <c r="AC43" s="165">
        <f>W43</f>
        <v>0</v>
      </c>
      <c r="AD43" s="165">
        <f>AC43+Q43</f>
        <v>29</v>
      </c>
      <c r="AE43" s="168"/>
    </row>
    <row r="44" spans="1:31" s="24" customFormat="1" ht="29.25" customHeight="1">
      <c r="A44" s="23"/>
      <c r="B44" s="113">
        <v>27</v>
      </c>
      <c r="C44" s="179" t="s">
        <v>56</v>
      </c>
      <c r="D44" s="155">
        <v>5</v>
      </c>
      <c r="E44" s="156">
        <v>1</v>
      </c>
      <c r="F44" s="156">
        <v>2.5</v>
      </c>
      <c r="G44" s="156">
        <v>-1</v>
      </c>
      <c r="H44" s="157">
        <f>E44+F44+G44</f>
        <v>2.5</v>
      </c>
      <c r="I44" s="156">
        <v>8</v>
      </c>
      <c r="J44" s="156">
        <v>8</v>
      </c>
      <c r="K44" s="157">
        <f>(I44+J44)/2</f>
        <v>8</v>
      </c>
      <c r="L44" s="158">
        <v>5.1</v>
      </c>
      <c r="M44" s="156"/>
      <c r="N44" s="158">
        <v>4.7</v>
      </c>
      <c r="O44" s="157"/>
      <c r="P44" s="159"/>
      <c r="Q44" s="159">
        <f>D44+H44+K44+L44+N44+P44</f>
        <v>25.3</v>
      </c>
      <c r="R44" s="160">
        <f>Q44/$Q$6</f>
        <v>0.506</v>
      </c>
      <c r="S44" s="161"/>
      <c r="T44" s="161"/>
      <c r="U44" s="162"/>
      <c r="V44" s="162"/>
      <c r="W44" s="162"/>
      <c r="X44" s="163">
        <f>D44</f>
        <v>5</v>
      </c>
      <c r="Y44" s="163">
        <f>E44+G44+F44</f>
        <v>2.5</v>
      </c>
      <c r="Z44" s="163">
        <f>K44</f>
        <v>8</v>
      </c>
      <c r="AA44" s="163">
        <f>L44+N44</f>
        <v>9.8</v>
      </c>
      <c r="AB44" s="163">
        <f>P44</f>
        <v>0</v>
      </c>
      <c r="AC44" s="165">
        <f>W44</f>
        <v>0</v>
      </c>
      <c r="AD44" s="165">
        <f>AC44+Q44</f>
        <v>25.3</v>
      </c>
      <c r="AE44" s="166"/>
    </row>
    <row r="45" spans="1:31" s="24" customFormat="1" ht="29.25" customHeight="1">
      <c r="A45" s="23"/>
      <c r="B45" s="113">
        <v>37</v>
      </c>
      <c r="C45" s="179" t="s">
        <v>64</v>
      </c>
      <c r="D45" s="155">
        <v>5</v>
      </c>
      <c r="E45" s="156">
        <v>0</v>
      </c>
      <c r="F45" s="156">
        <v>2</v>
      </c>
      <c r="G45" s="156">
        <v>-1</v>
      </c>
      <c r="H45" s="157">
        <f>E45+F45+G45</f>
        <v>1</v>
      </c>
      <c r="I45" s="156">
        <v>9</v>
      </c>
      <c r="J45" s="156">
        <v>6</v>
      </c>
      <c r="K45" s="157">
        <f>(I45+J45)/2</f>
        <v>7.5</v>
      </c>
      <c r="L45" s="158">
        <v>2.5</v>
      </c>
      <c r="M45" s="156"/>
      <c r="N45" s="158">
        <v>5</v>
      </c>
      <c r="O45" s="157"/>
      <c r="P45" s="159">
        <v>3</v>
      </c>
      <c r="Q45" s="159">
        <f>D45+H45+K45+L45+N45+P45</f>
        <v>24</v>
      </c>
      <c r="R45" s="160">
        <f>Q45/$Q$6</f>
        <v>0.48</v>
      </c>
      <c r="S45" s="161"/>
      <c r="T45" s="161"/>
      <c r="U45" s="162"/>
      <c r="V45" s="162"/>
      <c r="W45" s="162"/>
      <c r="X45" s="169"/>
      <c r="Y45" s="169"/>
      <c r="Z45" s="169"/>
      <c r="AA45" s="169"/>
      <c r="AB45" s="169"/>
      <c r="AC45" s="170"/>
      <c r="AD45" s="170"/>
      <c r="AE45" s="171"/>
    </row>
    <row r="46" spans="1:31" s="24" customFormat="1" ht="29.25" customHeight="1">
      <c r="A46" s="23"/>
      <c r="B46" s="113">
        <v>30</v>
      </c>
      <c r="C46" s="179" t="s">
        <v>24</v>
      </c>
      <c r="D46" s="155">
        <v>5</v>
      </c>
      <c r="E46" s="156">
        <v>1</v>
      </c>
      <c r="F46" s="156">
        <v>0</v>
      </c>
      <c r="G46" s="156"/>
      <c r="H46" s="157">
        <f>E46+F46+G46</f>
        <v>1</v>
      </c>
      <c r="I46" s="156">
        <v>10</v>
      </c>
      <c r="J46" s="156">
        <v>8</v>
      </c>
      <c r="K46" s="157">
        <f>(I46+J46)/2</f>
        <v>9</v>
      </c>
      <c r="L46" s="158">
        <v>4.6</v>
      </c>
      <c r="M46" s="156">
        <v>6.32</v>
      </c>
      <c r="N46" s="158">
        <v>2.4</v>
      </c>
      <c r="O46" s="157"/>
      <c r="P46" s="159">
        <f>M46/4</f>
        <v>1.58</v>
      </c>
      <c r="Q46" s="159">
        <f>D46+H46+K46+L46+N46+P46</f>
        <v>23.58</v>
      </c>
      <c r="R46" s="160">
        <f>Q46/$Q$6</f>
        <v>0.47159999999999996</v>
      </c>
      <c r="S46" s="164"/>
      <c r="T46" s="164"/>
      <c r="U46" s="162"/>
      <c r="V46" s="162"/>
      <c r="W46" s="162"/>
      <c r="X46" s="169"/>
      <c r="Y46" s="169"/>
      <c r="Z46" s="169"/>
      <c r="AA46" s="169"/>
      <c r="AB46" s="169"/>
      <c r="AC46" s="172"/>
      <c r="AD46" s="172"/>
      <c r="AE46" s="173"/>
    </row>
    <row r="47" spans="1:31" s="25" customFormat="1" ht="29.25" customHeight="1">
      <c r="A47" s="23"/>
      <c r="B47" s="113">
        <v>15</v>
      </c>
      <c r="C47" s="179" t="s">
        <v>44</v>
      </c>
      <c r="D47" s="155">
        <v>2</v>
      </c>
      <c r="E47" s="156">
        <v>1</v>
      </c>
      <c r="F47" s="156">
        <v>1</v>
      </c>
      <c r="G47" s="156"/>
      <c r="H47" s="157">
        <f>E47+F47+G47</f>
        <v>2</v>
      </c>
      <c r="I47" s="156">
        <v>10</v>
      </c>
      <c r="J47" s="156">
        <v>10</v>
      </c>
      <c r="K47" s="157">
        <f>(I47+J47)/2</f>
        <v>10</v>
      </c>
      <c r="L47" s="158">
        <v>3</v>
      </c>
      <c r="M47" s="156"/>
      <c r="N47" s="158">
        <v>4.3</v>
      </c>
      <c r="O47" s="157"/>
      <c r="P47" s="159">
        <v>2</v>
      </c>
      <c r="Q47" s="159">
        <f>D47+H47+K47+L47+N47+P47</f>
        <v>23.3</v>
      </c>
      <c r="R47" s="160">
        <f>Q47/$Q$6</f>
        <v>0.466</v>
      </c>
      <c r="S47" s="164"/>
      <c r="T47" s="164"/>
      <c r="U47" s="162"/>
      <c r="V47" s="162"/>
      <c r="W47" s="162"/>
      <c r="X47" s="169"/>
      <c r="Y47" s="169"/>
      <c r="Z47" s="169"/>
      <c r="AA47" s="169"/>
      <c r="AB47" s="169"/>
      <c r="AC47" s="170"/>
      <c r="AD47" s="170"/>
      <c r="AE47" s="174"/>
    </row>
    <row r="48" spans="1:31" s="24" customFormat="1" ht="29.25" customHeight="1">
      <c r="A48" s="23"/>
      <c r="B48" s="113">
        <v>41</v>
      </c>
      <c r="C48" s="179" t="s">
        <v>66</v>
      </c>
      <c r="D48" s="155">
        <v>5</v>
      </c>
      <c r="E48" s="156">
        <v>0</v>
      </c>
      <c r="F48" s="156">
        <v>1</v>
      </c>
      <c r="G48" s="156">
        <v>-1</v>
      </c>
      <c r="H48" s="157">
        <f>E48+F48+G48</f>
        <v>0</v>
      </c>
      <c r="I48" s="156">
        <v>10</v>
      </c>
      <c r="J48" s="156">
        <v>9</v>
      </c>
      <c r="K48" s="157">
        <f>(I48+J48)/2</f>
        <v>9.5</v>
      </c>
      <c r="L48" s="158">
        <v>3.5</v>
      </c>
      <c r="M48" s="156"/>
      <c r="N48" s="158">
        <v>4.5</v>
      </c>
      <c r="O48" s="157"/>
      <c r="P48" s="159"/>
      <c r="Q48" s="159">
        <f>D48+H48+K48+L48+N48+P48</f>
        <v>22.5</v>
      </c>
      <c r="R48" s="160">
        <f>Q48/$Q$6</f>
        <v>0.45</v>
      </c>
      <c r="S48" s="164"/>
      <c r="T48" s="164"/>
      <c r="U48" s="162"/>
      <c r="V48" s="162"/>
      <c r="W48" s="162"/>
      <c r="X48" s="169"/>
      <c r="Y48" s="169"/>
      <c r="Z48" s="169"/>
      <c r="AA48" s="169"/>
      <c r="AB48" s="169"/>
      <c r="AC48" s="172"/>
      <c r="AD48" s="172"/>
      <c r="AE48" s="173"/>
    </row>
    <row r="49" spans="1:31" s="24" customFormat="1" ht="29.25" customHeight="1">
      <c r="A49" s="23"/>
      <c r="B49" s="113">
        <v>16</v>
      </c>
      <c r="C49" s="179" t="s">
        <v>45</v>
      </c>
      <c r="D49" s="155">
        <v>4</v>
      </c>
      <c r="E49" s="156">
        <v>0</v>
      </c>
      <c r="F49" s="156">
        <v>2</v>
      </c>
      <c r="G49" s="156"/>
      <c r="H49" s="157">
        <f>E49+F49+G49</f>
        <v>2</v>
      </c>
      <c r="I49" s="156">
        <v>10</v>
      </c>
      <c r="J49" s="156">
        <v>10</v>
      </c>
      <c r="K49" s="157">
        <f>(I49+J49)/2</f>
        <v>10</v>
      </c>
      <c r="L49" s="158">
        <v>3.3</v>
      </c>
      <c r="M49" s="156"/>
      <c r="N49" s="158">
        <v>1.5</v>
      </c>
      <c r="O49" s="157"/>
      <c r="P49" s="159"/>
      <c r="Q49" s="159">
        <f>D49+H49+K49+L49+N49+P49</f>
        <v>20.8</v>
      </c>
      <c r="R49" s="160">
        <f>Q49/$Q$6</f>
        <v>0.41600000000000004</v>
      </c>
      <c r="S49" s="164"/>
      <c r="T49" s="164"/>
      <c r="U49" s="162"/>
      <c r="V49" s="162"/>
      <c r="W49" s="162"/>
      <c r="X49" s="169"/>
      <c r="Y49" s="169"/>
      <c r="Z49" s="169"/>
      <c r="AA49" s="169"/>
      <c r="AB49" s="169"/>
      <c r="AC49" s="170"/>
      <c r="AD49" s="170"/>
      <c r="AE49" s="174"/>
    </row>
    <row r="50" spans="1:31" s="24" customFormat="1" ht="29.25" customHeight="1">
      <c r="A50" s="23"/>
      <c r="B50" s="113">
        <v>32</v>
      </c>
      <c r="C50" s="179" t="s">
        <v>59</v>
      </c>
      <c r="D50" s="155">
        <v>3</v>
      </c>
      <c r="E50" s="156">
        <v>0</v>
      </c>
      <c r="F50" s="156">
        <v>3</v>
      </c>
      <c r="G50" s="156"/>
      <c r="H50" s="157">
        <f>E50+F50+G50</f>
        <v>3</v>
      </c>
      <c r="I50" s="156">
        <v>10</v>
      </c>
      <c r="J50" s="156">
        <v>8</v>
      </c>
      <c r="K50" s="157">
        <f>(I50+J50)/2</f>
        <v>9</v>
      </c>
      <c r="L50" s="158">
        <v>2</v>
      </c>
      <c r="M50" s="156"/>
      <c r="N50" s="158">
        <v>2</v>
      </c>
      <c r="O50" s="157"/>
      <c r="P50" s="159"/>
      <c r="Q50" s="159">
        <f>D50+H50+K50+L50+N50+P50</f>
        <v>19</v>
      </c>
      <c r="R50" s="160">
        <f>Q50/$Q$6</f>
        <v>0.38</v>
      </c>
      <c r="S50" s="164"/>
      <c r="T50" s="164"/>
      <c r="U50" s="162"/>
      <c r="V50" s="162"/>
      <c r="W50" s="162"/>
      <c r="X50" s="169"/>
      <c r="Y50" s="169"/>
      <c r="Z50" s="169"/>
      <c r="AA50" s="169"/>
      <c r="AB50" s="169"/>
      <c r="AC50" s="172"/>
      <c r="AD50" s="172"/>
      <c r="AE50" s="173"/>
    </row>
    <row r="51" spans="1:31" s="24" customFormat="1" ht="29.25" customHeight="1">
      <c r="A51" s="23"/>
      <c r="B51" s="113">
        <v>45</v>
      </c>
      <c r="C51" s="179" t="s">
        <v>71</v>
      </c>
      <c r="D51" s="155">
        <v>2</v>
      </c>
      <c r="E51" s="156">
        <v>0</v>
      </c>
      <c r="F51" s="156">
        <v>0</v>
      </c>
      <c r="G51" s="156"/>
      <c r="H51" s="157">
        <f>E51+F51+G51</f>
        <v>0</v>
      </c>
      <c r="I51" s="156">
        <v>10</v>
      </c>
      <c r="J51" s="156">
        <v>6</v>
      </c>
      <c r="K51" s="157">
        <f>(I51+J51)/2</f>
        <v>8</v>
      </c>
      <c r="L51" s="158">
        <v>2.7</v>
      </c>
      <c r="M51" s="156"/>
      <c r="N51" s="158">
        <v>1.5</v>
      </c>
      <c r="O51" s="157"/>
      <c r="P51" s="159">
        <v>3</v>
      </c>
      <c r="Q51" s="159">
        <f>D51+H51+K51+L51+N51+P51</f>
        <v>17.2</v>
      </c>
      <c r="R51" s="160">
        <f>Q51/$Q$6</f>
        <v>0.344</v>
      </c>
      <c r="S51" s="164"/>
      <c r="T51" s="164"/>
      <c r="U51" s="162"/>
      <c r="V51" s="162"/>
      <c r="W51" s="162"/>
      <c r="X51" s="169"/>
      <c r="Y51" s="169"/>
      <c r="Z51" s="169"/>
      <c r="AA51" s="169"/>
      <c r="AB51" s="169"/>
      <c r="AC51" s="172"/>
      <c r="AD51" s="172"/>
      <c r="AE51" s="173"/>
    </row>
    <row r="52" spans="1:31" s="3" customFormat="1" ht="18">
      <c r="A52" s="6"/>
      <c r="B52" s="44"/>
      <c r="C52" s="45"/>
      <c r="D52" s="45"/>
      <c r="E52" s="45"/>
      <c r="F52" s="45"/>
      <c r="G52" s="45"/>
      <c r="H52" s="45"/>
      <c r="I52" s="45"/>
      <c r="J52" s="45"/>
      <c r="K52" s="45"/>
      <c r="L52" s="56"/>
      <c r="M52" s="51"/>
      <c r="N52" s="56"/>
      <c r="O52" s="45"/>
      <c r="P52" s="45"/>
      <c r="Q52" s="45"/>
      <c r="R52" s="45"/>
      <c r="S52" s="45"/>
      <c r="T52" s="45"/>
      <c r="U52" s="46"/>
      <c r="V52" s="45"/>
      <c r="W52" s="47"/>
      <c r="X52" s="45"/>
      <c r="Y52" s="45"/>
      <c r="Z52" s="45"/>
      <c r="AA52" s="45"/>
      <c r="AB52" s="45"/>
      <c r="AC52" s="45"/>
      <c r="AD52" s="45"/>
      <c r="AE52" s="45"/>
    </row>
    <row r="53" spans="1:31" s="3" customFormat="1" ht="18">
      <c r="A53" s="6"/>
      <c r="B53" s="44"/>
      <c r="C53" s="45"/>
      <c r="D53" s="45"/>
      <c r="E53" s="45"/>
      <c r="F53" s="45"/>
      <c r="G53" s="45"/>
      <c r="H53" s="45"/>
      <c r="I53" s="45"/>
      <c r="J53" s="45"/>
      <c r="K53" s="45"/>
      <c r="L53" s="56"/>
      <c r="M53" s="51"/>
      <c r="N53" s="56"/>
      <c r="O53" s="45"/>
      <c r="P53" s="45"/>
      <c r="Q53" s="45"/>
      <c r="R53" s="45"/>
      <c r="S53" s="45"/>
      <c r="T53" s="45"/>
      <c r="U53" s="46"/>
      <c r="V53" s="45"/>
      <c r="W53" s="47"/>
      <c r="X53" s="45"/>
      <c r="Y53" s="45"/>
      <c r="Z53" s="45"/>
      <c r="AA53" s="45"/>
      <c r="AB53" s="45"/>
      <c r="AC53" s="45"/>
      <c r="AD53" s="45"/>
      <c r="AE53" s="45"/>
    </row>
    <row r="54" spans="1:31" s="3" customFormat="1" ht="18">
      <c r="A54" s="6"/>
      <c r="B54" s="44"/>
      <c r="C54" s="45"/>
      <c r="D54" s="45"/>
      <c r="E54" s="45"/>
      <c r="F54" s="45"/>
      <c r="G54" s="45"/>
      <c r="H54" s="45"/>
      <c r="I54" s="45"/>
      <c r="J54" s="45"/>
      <c r="K54" s="45"/>
      <c r="L54" s="56"/>
      <c r="M54" s="51"/>
      <c r="N54" s="56"/>
      <c r="O54" s="45"/>
      <c r="P54" s="45"/>
      <c r="Q54" s="45"/>
      <c r="R54" s="45"/>
      <c r="S54" s="45"/>
      <c r="T54" s="45"/>
      <c r="U54" s="46"/>
      <c r="V54" s="45"/>
      <c r="W54" s="47"/>
      <c r="X54" s="45"/>
      <c r="Y54" s="45"/>
      <c r="Z54" s="45"/>
      <c r="AA54" s="45"/>
      <c r="AB54" s="45"/>
      <c r="AC54" s="45"/>
      <c r="AD54" s="45"/>
      <c r="AE54" s="45"/>
    </row>
  </sheetData>
  <sheetProtection/>
  <mergeCells count="5">
    <mergeCell ref="C3:R3"/>
    <mergeCell ref="U1:X1"/>
    <mergeCell ref="Z2:AC2"/>
    <mergeCell ref="Z3:AC3"/>
    <mergeCell ref="Z1:AC1"/>
  </mergeCells>
  <printOptions horizontalCentered="1" verticalCentered="1"/>
  <pageMargins left="0.15" right="0.23" top="0.15748031496062992" bottom="0.14" header="0.15748031496062992" footer="0.14"/>
  <pageSetup fitToHeight="1" fitToWidth="1" horizontalDpi="600" verticalDpi="600" orientation="landscape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tfc</dc:creator>
  <cp:keywords/>
  <dc:description/>
  <cp:lastModifiedBy>MIROSLAV</cp:lastModifiedBy>
  <cp:lastPrinted>2012-10-08T11:41:08Z</cp:lastPrinted>
  <dcterms:created xsi:type="dcterms:W3CDTF">2008-11-19T20:59:51Z</dcterms:created>
  <dcterms:modified xsi:type="dcterms:W3CDTF">2012-10-08T11:42:04Z</dcterms:modified>
  <cp:category/>
  <cp:version/>
  <cp:contentType/>
  <cp:contentStatus/>
</cp:coreProperties>
</file>