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420" windowWidth="19200" windowHeight="119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<sst xmlns="http://schemas.openxmlformats.org/spreadsheetml/2006/main" count="86" uniqueCount="80">
  <si>
    <t>redovnost pohađanja nastave</t>
  </si>
  <si>
    <t>I domaći zadatak</t>
  </si>
  <si>
    <t>II domaći zadatak</t>
  </si>
  <si>
    <t>ukupno predispitnih obaveza</t>
  </si>
  <si>
    <t>I kol.</t>
  </si>
  <si>
    <t>II kol.</t>
  </si>
  <si>
    <t>odbrana lab. vežbi</t>
  </si>
  <si>
    <t>III domaći zadatak</t>
  </si>
  <si>
    <t>ukupno domači</t>
  </si>
  <si>
    <t>pismeni</t>
  </si>
  <si>
    <t>usmeni</t>
  </si>
  <si>
    <t>ukupno</t>
  </si>
  <si>
    <t>procenat ispunjenosti predispitnih obaveza</t>
  </si>
  <si>
    <t>redni broj</t>
  </si>
  <si>
    <t>KONAČNA OCENA</t>
  </si>
  <si>
    <t>P</t>
  </si>
  <si>
    <t>V</t>
  </si>
  <si>
    <t>S</t>
  </si>
  <si>
    <t>K</t>
  </si>
  <si>
    <t>O</t>
  </si>
  <si>
    <t>I</t>
  </si>
  <si>
    <t>januar</t>
  </si>
  <si>
    <t>Petrović Marija</t>
  </si>
  <si>
    <t>Pajović Marko</t>
  </si>
  <si>
    <t>Krivokuća Đorđe</t>
  </si>
  <si>
    <t>Zečević Goran</t>
  </si>
  <si>
    <t>Peković Nikola</t>
  </si>
  <si>
    <t>Stanić Miloš</t>
  </si>
  <si>
    <t>Energetski transformatori</t>
  </si>
  <si>
    <t>rok u kome je ispit položen</t>
  </si>
  <si>
    <t>nisu ispunjene predispitne obaveze</t>
  </si>
  <si>
    <t>Ponovno pohađanje nastave sledeće školske godine</t>
  </si>
  <si>
    <r>
      <t>Uslov izlaska na pismeni deo ispita je postignuto minimalno 30 od 50  bodova</t>
    </r>
    <r>
      <rPr>
        <b/>
        <sz val="24"/>
        <color indexed="8"/>
        <rFont val="Arial"/>
        <family val="2"/>
      </rPr>
      <t xml:space="preserve"> </t>
    </r>
    <r>
      <rPr>
        <b/>
        <sz val="24"/>
        <color indexed="10"/>
        <rFont val="Arial"/>
        <family val="2"/>
      </rPr>
      <t>(60%  bodova predispitnih obaveza)</t>
    </r>
  </si>
  <si>
    <t>Kovačević Đorđe</t>
  </si>
  <si>
    <t>Hajrizović Armin</t>
  </si>
  <si>
    <t>Žerađanin Miroslav</t>
  </si>
  <si>
    <t>Ilić Goran</t>
  </si>
  <si>
    <t>Milosavljević Milan</t>
  </si>
  <si>
    <t>Brković Vladimir</t>
  </si>
  <si>
    <t>Tolić Aleksandar</t>
  </si>
  <si>
    <t>Pavlović Kosta</t>
  </si>
  <si>
    <t>Lazović Miomir</t>
  </si>
  <si>
    <t>Sando Danijela</t>
  </si>
  <si>
    <t>Panović Bojan</t>
  </si>
  <si>
    <t>Miletić Dragan</t>
  </si>
  <si>
    <t>Glavonjić Nikola</t>
  </si>
  <si>
    <t>m14</t>
  </si>
  <si>
    <t>Stojković Dušan</t>
  </si>
  <si>
    <t>Lukić Olga</t>
  </si>
  <si>
    <t>Jovanović Darko</t>
  </si>
  <si>
    <t>Milan Tošić</t>
  </si>
  <si>
    <t>m17</t>
  </si>
  <si>
    <t>m18</t>
  </si>
  <si>
    <t>Arsenijević Dejan</t>
  </si>
  <si>
    <t>Ćendić Milan</t>
  </si>
  <si>
    <t>Jevtović Dejan</t>
  </si>
  <si>
    <t>Rsovac Milan</t>
  </si>
  <si>
    <t>Mitrović Aleksandar</t>
  </si>
  <si>
    <t>Plazinić Branimir</t>
  </si>
  <si>
    <t>m28</t>
  </si>
  <si>
    <t>Šipetić Dalibor</t>
  </si>
  <si>
    <t>Raičić Nemanja</t>
  </si>
  <si>
    <t>m09</t>
  </si>
  <si>
    <t>smer mehatronika</t>
  </si>
  <si>
    <t>EE</t>
  </si>
  <si>
    <t>smer elektroenergetika</t>
  </si>
  <si>
    <t xml:space="preserve">aktivnost </t>
  </si>
  <si>
    <t>izlazni I kol. za lab.</t>
  </si>
  <si>
    <t>izlazni II kol. za lab.</t>
  </si>
  <si>
    <t>ukupno lab.</t>
  </si>
  <si>
    <t>februar</t>
  </si>
  <si>
    <t>II gen.</t>
  </si>
  <si>
    <t>Aleksić Dušan</t>
  </si>
  <si>
    <t>nije polag.</t>
  </si>
  <si>
    <t>nije prijav.</t>
  </si>
  <si>
    <t>ver 15</t>
  </si>
  <si>
    <t>3. oktobar 2011</t>
  </si>
  <si>
    <t>sept</t>
  </si>
  <si>
    <t>okt</t>
  </si>
  <si>
    <t>šifra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</si>
</sst>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€-2]\ #,##0.00_);[Red]\([$€-2]\ #,##0.00\)"/>
    <numFmt numFmtId="173" formatCode="0.000%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0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000000"/>
  </numFmts>
  <fonts count="6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color indexed="10"/>
      <name val="Arial"/>
      <family val="2"/>
    </font>
    <font>
      <sz val="14"/>
      <name val="Arial"/>
      <family val="2"/>
    </font>
    <font>
      <b/>
      <sz val="20"/>
      <color indexed="8"/>
      <name val="Arial"/>
      <family val="2"/>
    </font>
    <font>
      <sz val="16"/>
      <name val="Arial"/>
      <family val="2"/>
    </font>
    <font>
      <b/>
      <sz val="24"/>
      <color indexed="8"/>
      <name val="Arial"/>
      <family val="2"/>
    </font>
    <font>
      <b/>
      <sz val="24"/>
      <color indexed="10"/>
      <name val="Arial"/>
      <family val="2"/>
    </font>
    <font>
      <b/>
      <sz val="22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2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13"/>
      <name val="Arial"/>
      <family val="2"/>
    </font>
    <font>
      <b/>
      <sz val="12"/>
      <color indexed="4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9" fontId="0" fillId="0" borderId="0" xfId="0" applyNumberFormat="1" applyFont="1" applyAlignment="1">
      <alignment/>
    </xf>
    <xf numFmtId="14" fontId="5" fillId="0" borderId="0" xfId="0" applyNumberFormat="1" applyFont="1" applyAlignment="1">
      <alignment horizontal="left" indent="1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9" fontId="0" fillId="33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9" fontId="13" fillId="0" borderId="12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0" fillId="35" borderId="1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19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2" fontId="7" fillId="37" borderId="22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/>
    </xf>
    <xf numFmtId="2" fontId="7" fillId="37" borderId="24" xfId="0" applyNumberFormat="1" applyFont="1" applyFill="1" applyBorder="1" applyAlignment="1">
      <alignment horizontal="center" vertical="center"/>
    </xf>
    <xf numFmtId="2" fontId="7" fillId="37" borderId="25" xfId="0" applyNumberFormat="1" applyFont="1" applyFill="1" applyBorder="1" applyAlignment="1">
      <alignment horizontal="center" vertical="center"/>
    </xf>
    <xf numFmtId="2" fontId="2" fillId="36" borderId="26" xfId="0" applyNumberFormat="1" applyFont="1" applyFill="1" applyBorder="1" applyAlignment="1">
      <alignment horizontal="center" vertical="center" wrapText="1"/>
    </xf>
    <xf numFmtId="0" fontId="7" fillId="37" borderId="27" xfId="0" applyFont="1" applyFill="1" applyBorder="1" applyAlignment="1">
      <alignment horizontal="left" vertical="center" indent="1"/>
    </xf>
    <xf numFmtId="0" fontId="7" fillId="37" borderId="28" xfId="0" applyFont="1" applyFill="1" applyBorder="1" applyAlignment="1">
      <alignment horizontal="left" vertical="center" indent="1"/>
    </xf>
    <xf numFmtId="0" fontId="7" fillId="37" borderId="29" xfId="0" applyFont="1" applyFill="1" applyBorder="1" applyAlignment="1">
      <alignment horizontal="center" vertical="center"/>
    </xf>
    <xf numFmtId="0" fontId="7" fillId="37" borderId="30" xfId="0" applyFont="1" applyFill="1" applyBorder="1" applyAlignment="1">
      <alignment horizontal="center" vertical="center"/>
    </xf>
    <xf numFmtId="174" fontId="7" fillId="37" borderId="22" xfId="0" applyNumberFormat="1" applyFont="1" applyFill="1" applyBorder="1" applyAlignment="1">
      <alignment horizontal="center" vertical="center"/>
    </xf>
    <xf numFmtId="2" fontId="7" fillId="37" borderId="31" xfId="0" applyNumberFormat="1" applyFont="1" applyFill="1" applyBorder="1" applyAlignment="1">
      <alignment horizontal="center" vertical="center"/>
    </xf>
    <xf numFmtId="0" fontId="7" fillId="37" borderId="32" xfId="0" applyFont="1" applyFill="1" applyBorder="1" applyAlignment="1">
      <alignment horizontal="center" vertical="center"/>
    </xf>
    <xf numFmtId="9" fontId="7" fillId="37" borderId="22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 wrapText="1"/>
    </xf>
    <xf numFmtId="0" fontId="14" fillId="39" borderId="16" xfId="0" applyFont="1" applyFill="1" applyBorder="1" applyAlignment="1">
      <alignment horizontal="center" vertical="center" wrapText="1"/>
    </xf>
    <xf numFmtId="0" fontId="14" fillId="39" borderId="21" xfId="0" applyFont="1" applyFill="1" applyBorder="1" applyAlignment="1">
      <alignment horizontal="center" vertical="center" wrapText="1"/>
    </xf>
    <xf numFmtId="0" fontId="14" fillId="39" borderId="18" xfId="0" applyFont="1" applyFill="1" applyBorder="1" applyAlignment="1">
      <alignment horizontal="center" vertical="center" wrapText="1"/>
    </xf>
    <xf numFmtId="0" fontId="7" fillId="37" borderId="35" xfId="0" applyFont="1" applyFill="1" applyBorder="1" applyAlignment="1">
      <alignment horizontal="center" vertical="center"/>
    </xf>
    <xf numFmtId="0" fontId="1" fillId="36" borderId="36" xfId="0" applyFont="1" applyFill="1" applyBorder="1" applyAlignment="1">
      <alignment horizontal="center" vertical="center" wrapText="1"/>
    </xf>
    <xf numFmtId="2" fontId="7" fillId="0" borderId="37" xfId="0" applyNumberFormat="1" applyFont="1" applyFill="1" applyBorder="1" applyAlignment="1">
      <alignment horizontal="center" vertical="center"/>
    </xf>
    <xf numFmtId="0" fontId="24" fillId="37" borderId="38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 vertical="center"/>
    </xf>
    <xf numFmtId="0" fontId="22" fillId="38" borderId="40" xfId="0" applyFont="1" applyFill="1" applyBorder="1" applyAlignment="1">
      <alignment horizontal="center" vertical="center"/>
    </xf>
    <xf numFmtId="0" fontId="7" fillId="38" borderId="41" xfId="0" applyFont="1" applyFill="1" applyBorder="1" applyAlignment="1">
      <alignment horizontal="center" vertical="center"/>
    </xf>
    <xf numFmtId="0" fontId="7" fillId="38" borderId="40" xfId="0" applyFont="1" applyFill="1" applyBorder="1" applyAlignment="1">
      <alignment horizontal="center" vertical="center"/>
    </xf>
    <xf numFmtId="0" fontId="25" fillId="38" borderId="0" xfId="0" applyFont="1" applyFill="1" applyBorder="1" applyAlignment="1">
      <alignment horizontal="center" vertical="center"/>
    </xf>
    <xf numFmtId="9" fontId="25" fillId="38" borderId="0" xfId="0" applyNumberFormat="1" applyFont="1" applyFill="1" applyBorder="1" applyAlignment="1">
      <alignment horizontal="center" vertical="center"/>
    </xf>
    <xf numFmtId="0" fontId="1" fillId="36" borderId="42" xfId="0" applyFont="1" applyFill="1" applyBorder="1" applyAlignment="1">
      <alignment horizontal="center" vertical="center" wrapText="1"/>
    </xf>
    <xf numFmtId="0" fontId="7" fillId="38" borderId="42" xfId="0" applyFont="1" applyFill="1" applyBorder="1" applyAlignment="1">
      <alignment horizontal="center" vertical="center"/>
    </xf>
    <xf numFmtId="2" fontId="7" fillId="38" borderId="0" xfId="0" applyNumberFormat="1" applyFont="1" applyFill="1" applyBorder="1" applyAlignment="1">
      <alignment horizontal="center" vertical="center"/>
    </xf>
    <xf numFmtId="9" fontId="7" fillId="38" borderId="41" xfId="59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indent="1"/>
    </xf>
    <xf numFmtId="0" fontId="23" fillId="35" borderId="40" xfId="0" applyFont="1" applyFill="1" applyBorder="1" applyAlignment="1">
      <alignment horizontal="center"/>
    </xf>
    <xf numFmtId="0" fontId="7" fillId="35" borderId="43" xfId="0" applyFont="1" applyFill="1" applyBorder="1" applyAlignment="1">
      <alignment horizontal="left" vertical="center" indent="1"/>
    </xf>
    <xf numFmtId="0" fontId="24" fillId="37" borderId="12" xfId="0" applyFont="1" applyFill="1" applyBorder="1" applyAlignment="1">
      <alignment horizontal="center"/>
    </xf>
    <xf numFmtId="0" fontId="24" fillId="0" borderId="38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left" vertical="center" indent="1"/>
    </xf>
    <xf numFmtId="2" fontId="7" fillId="0" borderId="31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74" fontId="7" fillId="0" borderId="22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left" vertical="center" indent="1"/>
    </xf>
    <xf numFmtId="0" fontId="7" fillId="0" borderId="45" xfId="0" applyFont="1" applyFill="1" applyBorder="1" applyAlignment="1">
      <alignment horizontal="center" vertical="center"/>
    </xf>
    <xf numFmtId="2" fontId="7" fillId="0" borderId="46" xfId="0" applyNumberFormat="1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9" fontId="7" fillId="0" borderId="17" xfId="0" applyNumberFormat="1" applyFont="1" applyFill="1" applyBorder="1" applyAlignment="1">
      <alignment horizontal="center" vertical="center"/>
    </xf>
    <xf numFmtId="174" fontId="7" fillId="0" borderId="15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9" fillId="37" borderId="33" xfId="0" applyFont="1" applyFill="1" applyBorder="1" applyAlignment="1">
      <alignment horizontal="center" vertical="center"/>
    </xf>
    <xf numFmtId="1" fontId="21" fillId="38" borderId="19" xfId="0" applyNumberFormat="1" applyFont="1" applyFill="1" applyBorder="1" applyAlignment="1">
      <alignment horizontal="center" vertical="center" wrapText="1"/>
    </xf>
    <xf numFmtId="0" fontId="7" fillId="37" borderId="5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31" fillId="37" borderId="23" xfId="0" applyFont="1" applyFill="1" applyBorder="1" applyAlignment="1">
      <alignment horizontal="center" vertical="center"/>
    </xf>
    <xf numFmtId="0" fontId="31" fillId="37" borderId="37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37" borderId="28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1" fillId="36" borderId="52" xfId="0" applyFont="1" applyFill="1" applyBorder="1" applyAlignment="1">
      <alignment horizontal="center" vertical="center" wrapText="1"/>
    </xf>
    <xf numFmtId="0" fontId="7" fillId="38" borderId="53" xfId="0" applyFont="1" applyFill="1" applyBorder="1" applyAlignment="1">
      <alignment horizontal="center" vertical="center"/>
    </xf>
    <xf numFmtId="0" fontId="30" fillId="36" borderId="54" xfId="0" applyFont="1" applyFill="1" applyBorder="1" applyAlignment="1">
      <alignment horizontal="center" vertical="center" wrapText="1"/>
    </xf>
    <xf numFmtId="0" fontId="30" fillId="36" borderId="55" xfId="0" applyFont="1" applyFill="1" applyBorder="1" applyAlignment="1">
      <alignment horizontal="center" vertical="center" wrapText="1"/>
    </xf>
    <xf numFmtId="0" fontId="31" fillId="37" borderId="38" xfId="0" applyFont="1" applyFill="1" applyBorder="1" applyAlignment="1">
      <alignment horizontal="center" vertical="center"/>
    </xf>
    <xf numFmtId="0" fontId="31" fillId="37" borderId="2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31" fillId="38" borderId="16" xfId="0" applyFont="1" applyFill="1" applyBorder="1" applyAlignment="1">
      <alignment horizontal="center" vertical="center"/>
    </xf>
    <xf numFmtId="0" fontId="31" fillId="38" borderId="21" xfId="0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/>
    </xf>
    <xf numFmtId="0" fontId="31" fillId="38" borderId="56" xfId="0" applyFont="1" applyFill="1" applyBorder="1" applyAlignment="1">
      <alignment horizontal="center" vertical="center"/>
    </xf>
    <xf numFmtId="0" fontId="31" fillId="38" borderId="55" xfId="0" applyFont="1" applyFill="1" applyBorder="1" applyAlignment="1">
      <alignment horizontal="center" vertical="center"/>
    </xf>
    <xf numFmtId="0" fontId="31" fillId="38" borderId="36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0" fillId="36" borderId="56" xfId="0" applyFont="1" applyFill="1" applyBorder="1" applyAlignment="1">
      <alignment horizontal="center" vertical="center" wrapText="1"/>
    </xf>
    <xf numFmtId="0" fontId="30" fillId="36" borderId="36" xfId="0" applyFont="1" applyFill="1" applyBorder="1" applyAlignment="1">
      <alignment horizontal="center" vertical="center" wrapText="1"/>
    </xf>
    <xf numFmtId="9" fontId="7" fillId="37" borderId="57" xfId="0" applyNumberFormat="1" applyFont="1" applyFill="1" applyBorder="1" applyAlignment="1">
      <alignment horizontal="center" vertical="center"/>
    </xf>
    <xf numFmtId="9" fontId="7" fillId="0" borderId="58" xfId="0" applyNumberFormat="1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2" fontId="7" fillId="0" borderId="45" xfId="0" applyNumberFormat="1" applyFont="1" applyFill="1" applyBorder="1" applyAlignment="1">
      <alignment horizontal="center" vertical="center"/>
    </xf>
    <xf numFmtId="2" fontId="7" fillId="0" borderId="50" xfId="0" applyNumberFormat="1" applyFont="1" applyFill="1" applyBorder="1" applyAlignment="1">
      <alignment horizontal="center" vertical="center"/>
    </xf>
    <xf numFmtId="9" fontId="7" fillId="0" borderId="57" xfId="0" applyNumberFormat="1" applyFont="1" applyFill="1" applyBorder="1" applyAlignment="1">
      <alignment horizontal="center" vertical="center"/>
    </xf>
    <xf numFmtId="179" fontId="7" fillId="0" borderId="29" xfId="0" applyNumberFormat="1" applyFont="1" applyFill="1" applyBorder="1" applyAlignment="1">
      <alignment horizontal="center" vertical="center"/>
    </xf>
    <xf numFmtId="0" fontId="26" fillId="40" borderId="38" xfId="0" applyFont="1" applyFill="1" applyBorder="1" applyAlignment="1">
      <alignment horizontal="center"/>
    </xf>
    <xf numFmtId="0" fontId="27" fillId="40" borderId="31" xfId="0" applyFont="1" applyFill="1" applyBorder="1" applyAlignment="1">
      <alignment horizontal="left" vertical="center" indent="1"/>
    </xf>
    <xf numFmtId="0" fontId="27" fillId="40" borderId="59" xfId="0" applyFont="1" applyFill="1" applyBorder="1" applyAlignment="1">
      <alignment horizontal="center" vertical="center"/>
    </xf>
    <xf numFmtId="0" fontId="27" fillId="40" borderId="12" xfId="0" applyFont="1" applyFill="1" applyBorder="1" applyAlignment="1">
      <alignment horizontal="center" vertical="center"/>
    </xf>
    <xf numFmtId="0" fontId="27" fillId="40" borderId="13" xfId="0" applyFont="1" applyFill="1" applyBorder="1" applyAlignment="1">
      <alignment horizontal="center" vertical="center"/>
    </xf>
    <xf numFmtId="0" fontId="27" fillId="40" borderId="14" xfId="0" applyFont="1" applyFill="1" applyBorder="1" applyAlignment="1">
      <alignment horizontal="center" vertical="center"/>
    </xf>
    <xf numFmtId="9" fontId="27" fillId="40" borderId="60" xfId="0" applyNumberFormat="1" applyFont="1" applyFill="1" applyBorder="1" applyAlignment="1">
      <alignment horizontal="center" vertical="center"/>
    </xf>
    <xf numFmtId="9" fontId="27" fillId="40" borderId="22" xfId="0" applyNumberFormat="1" applyFont="1" applyFill="1" applyBorder="1" applyAlignment="1">
      <alignment horizontal="center" vertical="center"/>
    </xf>
    <xf numFmtId="2" fontId="27" fillId="40" borderId="25" xfId="0" applyNumberFormat="1" applyFont="1" applyFill="1" applyBorder="1" applyAlignment="1">
      <alignment horizontal="center" vertical="center"/>
    </xf>
    <xf numFmtId="2" fontId="27" fillId="40" borderId="38" xfId="0" applyNumberFormat="1" applyFont="1" applyFill="1" applyBorder="1" applyAlignment="1">
      <alignment horizontal="center" vertical="center"/>
    </xf>
    <xf numFmtId="2" fontId="27" fillId="40" borderId="31" xfId="0" applyNumberFormat="1" applyFont="1" applyFill="1" applyBorder="1" applyAlignment="1">
      <alignment horizontal="center" vertical="center"/>
    </xf>
    <xf numFmtId="2" fontId="27" fillId="40" borderId="22" xfId="0" applyNumberFormat="1" applyFont="1" applyFill="1" applyBorder="1" applyAlignment="1">
      <alignment horizontal="center" vertical="center"/>
    </xf>
    <xf numFmtId="0" fontId="27" fillId="40" borderId="32" xfId="0" applyFont="1" applyFill="1" applyBorder="1" applyAlignment="1">
      <alignment horizontal="center" vertical="center"/>
    </xf>
    <xf numFmtId="0" fontId="27" fillId="40" borderId="33" xfId="0" applyFont="1" applyFill="1" applyBorder="1" applyAlignment="1">
      <alignment horizontal="left" vertical="center" indent="1"/>
    </xf>
    <xf numFmtId="0" fontId="27" fillId="40" borderId="51" xfId="0" applyFont="1" applyFill="1" applyBorder="1" applyAlignment="1">
      <alignment horizontal="center" vertical="center"/>
    </xf>
    <xf numFmtId="0" fontId="27" fillId="40" borderId="23" xfId="0" applyFont="1" applyFill="1" applyBorder="1" applyAlignment="1">
      <alignment horizontal="center" vertical="center"/>
    </xf>
    <xf numFmtId="0" fontId="27" fillId="40" borderId="37" xfId="0" applyFont="1" applyFill="1" applyBorder="1" applyAlignment="1">
      <alignment horizontal="center" vertical="center"/>
    </xf>
    <xf numFmtId="0" fontId="27" fillId="40" borderId="33" xfId="0" applyFont="1" applyFill="1" applyBorder="1" applyAlignment="1">
      <alignment horizontal="center" vertical="center"/>
    </xf>
    <xf numFmtId="9" fontId="27" fillId="40" borderId="29" xfId="0" applyNumberFormat="1" applyFont="1" applyFill="1" applyBorder="1" applyAlignment="1">
      <alignment horizontal="center" vertical="center"/>
    </xf>
    <xf numFmtId="2" fontId="27" fillId="40" borderId="23" xfId="0" applyNumberFormat="1" applyFont="1" applyFill="1" applyBorder="1" applyAlignment="1">
      <alignment horizontal="center" vertical="center"/>
    </xf>
    <xf numFmtId="2" fontId="27" fillId="40" borderId="37" xfId="0" applyNumberFormat="1" applyFont="1" applyFill="1" applyBorder="1" applyAlignment="1">
      <alignment horizontal="center" vertical="center"/>
    </xf>
    <xf numFmtId="0" fontId="26" fillId="40" borderId="10" xfId="0" applyFont="1" applyFill="1" applyBorder="1" applyAlignment="1">
      <alignment horizontal="center"/>
    </xf>
    <xf numFmtId="0" fontId="27" fillId="40" borderId="48" xfId="0" applyFont="1" applyFill="1" applyBorder="1" applyAlignment="1">
      <alignment horizontal="left" vertical="center" indent="1"/>
    </xf>
    <xf numFmtId="0" fontId="26" fillId="40" borderId="12" xfId="0" applyFont="1" applyFill="1" applyBorder="1" applyAlignment="1">
      <alignment horizontal="center" vertical="center"/>
    </xf>
    <xf numFmtId="0" fontId="26" fillId="40" borderId="13" xfId="0" applyFont="1" applyFill="1" applyBorder="1" applyAlignment="1">
      <alignment horizontal="center" vertical="center"/>
    </xf>
    <xf numFmtId="0" fontId="26" fillId="40" borderId="24" xfId="0" applyFont="1" applyFill="1" applyBorder="1" applyAlignment="1">
      <alignment horizontal="center" vertical="center"/>
    </xf>
    <xf numFmtId="0" fontId="26" fillId="40" borderId="25" xfId="0" applyFont="1" applyFill="1" applyBorder="1" applyAlignment="1">
      <alignment horizontal="center" vertical="center"/>
    </xf>
    <xf numFmtId="0" fontId="26" fillId="40" borderId="61" xfId="0" applyFont="1" applyFill="1" applyBorder="1" applyAlignment="1">
      <alignment horizontal="center" vertical="center"/>
    </xf>
    <xf numFmtId="179" fontId="27" fillId="40" borderId="51" xfId="0" applyNumberFormat="1" applyFont="1" applyFill="1" applyBorder="1" applyAlignment="1">
      <alignment horizontal="center" vertical="center"/>
    </xf>
    <xf numFmtId="2" fontId="27" fillId="40" borderId="0" xfId="0" applyNumberFormat="1" applyFont="1" applyFill="1" applyBorder="1" applyAlignment="1">
      <alignment horizontal="center" vertical="center"/>
    </xf>
    <xf numFmtId="0" fontId="26" fillId="40" borderId="23" xfId="0" applyFont="1" applyFill="1" applyBorder="1" applyAlignment="1">
      <alignment horizontal="center" vertical="center"/>
    </xf>
    <xf numFmtId="0" fontId="26" fillId="40" borderId="37" xfId="0" applyFont="1" applyFill="1" applyBorder="1" applyAlignment="1">
      <alignment horizontal="center" vertical="center"/>
    </xf>
    <xf numFmtId="0" fontId="26" fillId="40" borderId="35" xfId="0" applyFont="1" applyFill="1" applyBorder="1" applyAlignment="1">
      <alignment horizontal="center" vertical="center"/>
    </xf>
    <xf numFmtId="0" fontId="26" fillId="40" borderId="28" xfId="0" applyFont="1" applyFill="1" applyBorder="1" applyAlignment="1">
      <alignment horizontal="center" vertical="center"/>
    </xf>
    <xf numFmtId="0" fontId="27" fillId="40" borderId="62" xfId="0" applyFont="1" applyFill="1" applyBorder="1" applyAlignment="1">
      <alignment horizontal="center" vertical="center"/>
    </xf>
    <xf numFmtId="0" fontId="26" fillId="40" borderId="63" xfId="0" applyFont="1" applyFill="1" applyBorder="1" applyAlignment="1">
      <alignment horizontal="center" vertical="center"/>
    </xf>
    <xf numFmtId="0" fontId="26" fillId="40" borderId="64" xfId="0" applyFont="1" applyFill="1" applyBorder="1" applyAlignment="1">
      <alignment horizontal="center" vertical="center"/>
    </xf>
    <xf numFmtId="0" fontId="27" fillId="40" borderId="65" xfId="0" applyFont="1" applyFill="1" applyBorder="1" applyAlignment="1">
      <alignment horizontal="center" vertical="center"/>
    </xf>
    <xf numFmtId="0" fontId="26" fillId="40" borderId="66" xfId="0" applyFont="1" applyFill="1" applyBorder="1" applyAlignment="1">
      <alignment horizontal="center" vertical="center"/>
    </xf>
    <xf numFmtId="0" fontId="26" fillId="40" borderId="67" xfId="0" applyFont="1" applyFill="1" applyBorder="1" applyAlignment="1">
      <alignment horizontal="center" vertical="center"/>
    </xf>
    <xf numFmtId="179" fontId="27" fillId="40" borderId="62" xfId="0" applyNumberFormat="1" applyFont="1" applyFill="1" applyBorder="1" applyAlignment="1">
      <alignment horizontal="center" vertical="center"/>
    </xf>
    <xf numFmtId="0" fontId="27" fillId="40" borderId="63" xfId="0" applyFont="1" applyFill="1" applyBorder="1" applyAlignment="1">
      <alignment horizontal="center" vertical="center"/>
    </xf>
    <xf numFmtId="0" fontId="27" fillId="40" borderId="64" xfId="0" applyFont="1" applyFill="1" applyBorder="1" applyAlignment="1">
      <alignment horizontal="center" vertical="center"/>
    </xf>
    <xf numFmtId="9" fontId="27" fillId="40" borderId="68" xfId="0" applyNumberFormat="1" applyFont="1" applyFill="1" applyBorder="1" applyAlignment="1">
      <alignment horizontal="center" vertical="center"/>
    </xf>
    <xf numFmtId="9" fontId="27" fillId="40" borderId="69" xfId="0" applyNumberFormat="1" applyFont="1" applyFill="1" applyBorder="1" applyAlignment="1">
      <alignment horizontal="center" vertical="center"/>
    </xf>
    <xf numFmtId="2" fontId="27" fillId="40" borderId="64" xfId="0" applyNumberFormat="1" applyFont="1" applyFill="1" applyBorder="1" applyAlignment="1">
      <alignment horizontal="center" vertical="center"/>
    </xf>
    <xf numFmtId="2" fontId="27" fillId="40" borderId="63" xfId="0" applyNumberFormat="1" applyFont="1" applyFill="1" applyBorder="1" applyAlignment="1">
      <alignment horizontal="center" vertical="center"/>
    </xf>
    <xf numFmtId="2" fontId="27" fillId="40" borderId="65" xfId="0" applyNumberFormat="1" applyFont="1" applyFill="1" applyBorder="1" applyAlignment="1">
      <alignment horizontal="center" vertical="center"/>
    </xf>
    <xf numFmtId="2" fontId="27" fillId="40" borderId="69" xfId="0" applyNumberFormat="1" applyFont="1" applyFill="1" applyBorder="1" applyAlignment="1">
      <alignment horizontal="center" vertical="center"/>
    </xf>
    <xf numFmtId="0" fontId="27" fillId="40" borderId="68" xfId="0" applyFont="1" applyFill="1" applyBorder="1" applyAlignment="1">
      <alignment horizontal="center" vertical="center"/>
    </xf>
    <xf numFmtId="0" fontId="31" fillId="37" borderId="61" xfId="0" applyFont="1" applyFill="1" applyBorder="1" applyAlignment="1">
      <alignment horizontal="center" vertical="center"/>
    </xf>
    <xf numFmtId="179" fontId="7" fillId="0" borderId="32" xfId="0" applyNumberFormat="1" applyFont="1" applyFill="1" applyBorder="1" applyAlignment="1">
      <alignment horizontal="center" vertical="center"/>
    </xf>
    <xf numFmtId="0" fontId="7" fillId="37" borderId="24" xfId="0" applyFont="1" applyFill="1" applyBorder="1" applyAlignment="1">
      <alignment horizontal="center" vertical="center"/>
    </xf>
    <xf numFmtId="0" fontId="7" fillId="37" borderId="31" xfId="0" applyFont="1" applyFill="1" applyBorder="1" applyAlignment="1">
      <alignment horizontal="center" vertical="center"/>
    </xf>
    <xf numFmtId="0" fontId="7" fillId="37" borderId="59" xfId="0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/>
    </xf>
    <xf numFmtId="9" fontId="7" fillId="37" borderId="30" xfId="0" applyNumberFormat="1" applyFont="1" applyFill="1" applyBorder="1" applyAlignment="1">
      <alignment horizontal="center" vertical="center"/>
    </xf>
    <xf numFmtId="0" fontId="7" fillId="35" borderId="52" xfId="0" applyFont="1" applyFill="1" applyBorder="1" applyAlignment="1">
      <alignment horizontal="center" vertical="center"/>
    </xf>
    <xf numFmtId="0" fontId="31" fillId="35" borderId="19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179" fontId="7" fillId="35" borderId="19" xfId="0" applyNumberFormat="1" applyFont="1" applyFill="1" applyBorder="1" applyAlignment="1">
      <alignment horizontal="center" vertical="center"/>
    </xf>
    <xf numFmtId="2" fontId="7" fillId="35" borderId="19" xfId="0" applyNumberFormat="1" applyFont="1" applyFill="1" applyBorder="1" applyAlignment="1">
      <alignment horizontal="center" vertical="center"/>
    </xf>
    <xf numFmtId="9" fontId="7" fillId="35" borderId="19" xfId="0" applyNumberFormat="1" applyFont="1" applyFill="1" applyBorder="1" applyAlignment="1">
      <alignment horizontal="center" vertical="center"/>
    </xf>
    <xf numFmtId="0" fontId="7" fillId="35" borderId="70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179" fontId="7" fillId="37" borderId="13" xfId="0" applyNumberFormat="1" applyFont="1" applyFill="1" applyBorder="1" applyAlignment="1">
      <alignment horizontal="center" vertical="center"/>
    </xf>
    <xf numFmtId="179" fontId="7" fillId="37" borderId="37" xfId="0" applyNumberFormat="1" applyFont="1" applyFill="1" applyBorder="1" applyAlignment="1">
      <alignment horizontal="center" vertical="center"/>
    </xf>
    <xf numFmtId="179" fontId="27" fillId="40" borderId="24" xfId="0" applyNumberFormat="1" applyFont="1" applyFill="1" applyBorder="1" applyAlignment="1">
      <alignment horizontal="center" vertical="center"/>
    </xf>
    <xf numFmtId="179" fontId="27" fillId="40" borderId="61" xfId="0" applyNumberFormat="1" applyFont="1" applyFill="1" applyBorder="1" applyAlignment="1">
      <alignment horizontal="center" vertical="center"/>
    </xf>
    <xf numFmtId="179" fontId="27" fillId="40" borderId="66" xfId="0" applyNumberFormat="1" applyFont="1" applyFill="1" applyBorder="1" applyAlignment="1">
      <alignment horizontal="center" vertical="center"/>
    </xf>
    <xf numFmtId="179" fontId="27" fillId="40" borderId="67" xfId="0" applyNumberFormat="1" applyFont="1" applyFill="1" applyBorder="1" applyAlignment="1">
      <alignment horizontal="center" vertical="center"/>
    </xf>
    <xf numFmtId="174" fontId="7" fillId="0" borderId="34" xfId="0" applyNumberFormat="1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/>
    </xf>
    <xf numFmtId="179" fontId="7" fillId="0" borderId="23" xfId="0" applyNumberFormat="1" applyFont="1" applyFill="1" applyBorder="1" applyAlignment="1">
      <alignment horizontal="center" vertical="center"/>
    </xf>
    <xf numFmtId="179" fontId="7" fillId="0" borderId="33" xfId="0" applyNumberFormat="1" applyFont="1" applyFill="1" applyBorder="1" applyAlignment="1">
      <alignment horizontal="center" vertical="center"/>
    </xf>
    <xf numFmtId="179" fontId="7" fillId="40" borderId="25" xfId="0" applyNumberFormat="1" applyFont="1" applyFill="1" applyBorder="1" applyAlignment="1">
      <alignment horizontal="center" vertical="center"/>
    </xf>
    <xf numFmtId="179" fontId="7" fillId="40" borderId="13" xfId="0" applyNumberFormat="1" applyFont="1" applyFill="1" applyBorder="1" applyAlignment="1">
      <alignment horizontal="center" vertical="center"/>
    </xf>
    <xf numFmtId="2" fontId="7" fillId="0" borderId="47" xfId="0" applyNumberFormat="1" applyFont="1" applyFill="1" applyBorder="1" applyAlignment="1">
      <alignment horizontal="center" vertical="center"/>
    </xf>
    <xf numFmtId="179" fontId="7" fillId="35" borderId="42" xfId="0" applyNumberFormat="1" applyFont="1" applyFill="1" applyBorder="1" applyAlignment="1">
      <alignment horizontal="center" vertical="center"/>
    </xf>
    <xf numFmtId="179" fontId="7" fillId="35" borderId="55" xfId="0" applyNumberFormat="1" applyFont="1" applyFill="1" applyBorder="1" applyAlignment="1">
      <alignment horizontal="center" vertical="center"/>
    </xf>
    <xf numFmtId="179" fontId="7" fillId="37" borderId="12" xfId="0" applyNumberFormat="1" applyFont="1" applyFill="1" applyBorder="1" applyAlignment="1">
      <alignment horizontal="center" vertical="center"/>
    </xf>
    <xf numFmtId="179" fontId="7" fillId="37" borderId="14" xfId="0" applyNumberFormat="1" applyFont="1" applyFill="1" applyBorder="1" applyAlignment="1">
      <alignment horizontal="center" vertical="center"/>
    </xf>
    <xf numFmtId="179" fontId="7" fillId="37" borderId="23" xfId="0" applyNumberFormat="1" applyFont="1" applyFill="1" applyBorder="1" applyAlignment="1">
      <alignment horizontal="center" vertical="center"/>
    </xf>
    <xf numFmtId="179" fontId="7" fillId="37" borderId="33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37" borderId="11" xfId="0" applyNumberFormat="1" applyFont="1" applyFill="1" applyBorder="1" applyAlignment="1">
      <alignment horizontal="center" vertical="center"/>
    </xf>
    <xf numFmtId="179" fontId="7" fillId="0" borderId="48" xfId="0" applyNumberFormat="1" applyFont="1" applyFill="1" applyBorder="1" applyAlignment="1">
      <alignment horizontal="center" vertical="center"/>
    </xf>
    <xf numFmtId="179" fontId="7" fillId="38" borderId="71" xfId="0" applyNumberFormat="1" applyFont="1" applyFill="1" applyBorder="1" applyAlignment="1">
      <alignment horizontal="center" vertical="center"/>
    </xf>
    <xf numFmtId="179" fontId="7" fillId="38" borderId="72" xfId="0" applyNumberFormat="1" applyFont="1" applyFill="1" applyBorder="1" applyAlignment="1">
      <alignment horizontal="center" vertical="center"/>
    </xf>
    <xf numFmtId="1" fontId="7" fillId="38" borderId="43" xfId="0" applyNumberFormat="1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 vertical="center" indent="1"/>
    </xf>
    <xf numFmtId="0" fontId="7" fillId="33" borderId="73" xfId="0" applyFont="1" applyFill="1" applyBorder="1" applyAlignment="1">
      <alignment horizontal="center" vertical="center"/>
    </xf>
    <xf numFmtId="0" fontId="31" fillId="33" borderId="38" xfId="0" applyFont="1" applyFill="1" applyBorder="1" applyAlignment="1">
      <alignment horizontal="center" vertical="center"/>
    </xf>
    <xf numFmtId="0" fontId="31" fillId="33" borderId="25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31" fillId="33" borderId="74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/>
    </xf>
    <xf numFmtId="0" fontId="31" fillId="33" borderId="27" xfId="0" applyFont="1" applyFill="1" applyBorder="1" applyAlignment="1">
      <alignment horizontal="center" vertical="center"/>
    </xf>
    <xf numFmtId="179" fontId="7" fillId="33" borderId="60" xfId="0" applyNumberFormat="1" applyFont="1" applyFill="1" applyBorder="1" applyAlignment="1">
      <alignment horizontal="center" vertical="center"/>
    </xf>
    <xf numFmtId="0" fontId="7" fillId="33" borderId="7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75" xfId="0" applyFont="1" applyFill="1" applyBorder="1" applyAlignment="1">
      <alignment horizontal="center" vertical="center"/>
    </xf>
    <xf numFmtId="2" fontId="7" fillId="33" borderId="60" xfId="0" applyNumberFormat="1" applyFont="1" applyFill="1" applyBorder="1" applyAlignment="1">
      <alignment horizontal="center" vertical="center"/>
    </xf>
    <xf numFmtId="9" fontId="7" fillId="33" borderId="57" xfId="0" applyNumberFormat="1" applyFont="1" applyFill="1" applyBorder="1" applyAlignment="1">
      <alignment horizontal="center" vertical="center"/>
    </xf>
    <xf numFmtId="174" fontId="7" fillId="33" borderId="75" xfId="0" applyNumberFormat="1" applyFont="1" applyFill="1" applyBorder="1" applyAlignment="1">
      <alignment horizontal="center" vertical="center"/>
    </xf>
    <xf numFmtId="179" fontId="7" fillId="33" borderId="37" xfId="0" applyNumberFormat="1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left" vertical="center" indent="1"/>
    </xf>
    <xf numFmtId="0" fontId="7" fillId="33" borderId="51" xfId="0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 horizontal="center" vertical="center"/>
    </xf>
    <xf numFmtId="0" fontId="31" fillId="33" borderId="37" xfId="0" applyFont="1" applyFill="1" applyBorder="1" applyAlignment="1">
      <alignment horizontal="center" vertical="center"/>
    </xf>
    <xf numFmtId="0" fontId="31" fillId="33" borderId="64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31" fillId="33" borderId="35" xfId="0" applyFont="1" applyFill="1" applyBorder="1" applyAlignment="1">
      <alignment horizontal="center" vertical="center"/>
    </xf>
    <xf numFmtId="0" fontId="31" fillId="33" borderId="28" xfId="0" applyFont="1" applyFill="1" applyBorder="1" applyAlignment="1">
      <alignment horizontal="center" vertical="center"/>
    </xf>
    <xf numFmtId="179" fontId="7" fillId="33" borderId="29" xfId="0" applyNumberFormat="1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2" fontId="7" fillId="33" borderId="29" xfId="0" applyNumberFormat="1" applyFont="1" applyFill="1" applyBorder="1" applyAlignment="1">
      <alignment horizontal="center" vertical="center"/>
    </xf>
    <xf numFmtId="9" fontId="7" fillId="33" borderId="58" xfId="0" applyNumberFormat="1" applyFont="1" applyFill="1" applyBorder="1" applyAlignment="1">
      <alignment horizontal="center" vertical="center"/>
    </xf>
    <xf numFmtId="174" fontId="7" fillId="33" borderId="34" xfId="0" applyNumberFormat="1" applyFont="1" applyFill="1" applyBorder="1" applyAlignment="1">
      <alignment horizontal="center" vertical="center"/>
    </xf>
    <xf numFmtId="179" fontId="21" fillId="33" borderId="37" xfId="0" applyNumberFormat="1" applyFont="1" applyFill="1" applyBorder="1" applyAlignment="1">
      <alignment horizontal="center" vertical="center"/>
    </xf>
    <xf numFmtId="179" fontId="7" fillId="33" borderId="28" xfId="0" applyNumberFormat="1" applyFont="1" applyFill="1" applyBorder="1" applyAlignment="1">
      <alignment horizontal="center" vertical="center"/>
    </xf>
    <xf numFmtId="179" fontId="21" fillId="33" borderId="12" xfId="0" applyNumberFormat="1" applyFont="1" applyFill="1" applyBorder="1" applyAlignment="1">
      <alignment horizontal="center" vertical="center"/>
    </xf>
    <xf numFmtId="179" fontId="21" fillId="33" borderId="13" xfId="0" applyNumberFormat="1" applyFont="1" applyFill="1" applyBorder="1" applyAlignment="1">
      <alignment horizontal="center" vertical="center"/>
    </xf>
    <xf numFmtId="179" fontId="21" fillId="33" borderId="23" xfId="0" applyNumberFormat="1" applyFont="1" applyFill="1" applyBorder="1" applyAlignment="1">
      <alignment horizontal="center" vertical="center"/>
    </xf>
    <xf numFmtId="9" fontId="7" fillId="33" borderId="34" xfId="0" applyNumberFormat="1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left" vertical="center" indent="1"/>
    </xf>
    <xf numFmtId="0" fontId="7" fillId="34" borderId="51" xfId="0" applyFont="1" applyFill="1" applyBorder="1" applyAlignment="1">
      <alignment horizontal="center" vertical="center"/>
    </xf>
    <xf numFmtId="0" fontId="31" fillId="34" borderId="23" xfId="0" applyFont="1" applyFill="1" applyBorder="1" applyAlignment="1">
      <alignment horizontal="center" vertical="center"/>
    </xf>
    <xf numFmtId="0" fontId="31" fillId="34" borderId="37" xfId="0" applyFont="1" applyFill="1" applyBorder="1" applyAlignment="1">
      <alignment horizontal="center" vertical="center"/>
    </xf>
    <xf numFmtId="0" fontId="31" fillId="34" borderId="64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31" fillId="34" borderId="35" xfId="0" applyFont="1" applyFill="1" applyBorder="1" applyAlignment="1">
      <alignment horizontal="center" vertical="center"/>
    </xf>
    <xf numFmtId="0" fontId="31" fillId="34" borderId="28" xfId="0" applyFont="1" applyFill="1" applyBorder="1" applyAlignment="1">
      <alignment horizontal="center" vertical="center"/>
    </xf>
    <xf numFmtId="179" fontId="7" fillId="34" borderId="29" xfId="0" applyNumberFormat="1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2" fontId="7" fillId="34" borderId="29" xfId="0" applyNumberFormat="1" applyFont="1" applyFill="1" applyBorder="1" applyAlignment="1">
      <alignment horizontal="center" vertical="center"/>
    </xf>
    <xf numFmtId="9" fontId="7" fillId="34" borderId="58" xfId="0" applyNumberFormat="1" applyFont="1" applyFill="1" applyBorder="1" applyAlignment="1">
      <alignment horizontal="center" vertical="center"/>
    </xf>
    <xf numFmtId="9" fontId="7" fillId="34" borderId="34" xfId="0" applyNumberFormat="1" applyFont="1" applyFill="1" applyBorder="1" applyAlignment="1">
      <alignment horizontal="center" vertical="center"/>
    </xf>
    <xf numFmtId="179" fontId="7" fillId="34" borderId="37" xfId="0" applyNumberFormat="1" applyFont="1" applyFill="1" applyBorder="1" applyAlignment="1">
      <alignment horizontal="center" vertical="center"/>
    </xf>
    <xf numFmtId="179" fontId="7" fillId="34" borderId="28" xfId="0" applyNumberFormat="1" applyFont="1" applyFill="1" applyBorder="1" applyAlignment="1">
      <alignment horizontal="center" vertical="center"/>
    </xf>
    <xf numFmtId="179" fontId="21" fillId="34" borderId="23" xfId="0" applyNumberFormat="1" applyFont="1" applyFill="1" applyBorder="1" applyAlignment="1">
      <alignment horizontal="center" vertical="center"/>
    </xf>
    <xf numFmtId="179" fontId="21" fillId="34" borderId="37" xfId="0" applyNumberFormat="1" applyFont="1" applyFill="1" applyBorder="1" applyAlignment="1">
      <alignment horizontal="center" vertical="center"/>
    </xf>
    <xf numFmtId="0" fontId="7" fillId="34" borderId="58" xfId="0" applyFont="1" applyFill="1" applyBorder="1" applyAlignment="1">
      <alignment horizontal="center" vertical="center"/>
    </xf>
    <xf numFmtId="174" fontId="7" fillId="34" borderId="34" xfId="0" applyNumberFormat="1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179" fontId="25" fillId="34" borderId="28" xfId="0" applyNumberFormat="1" applyFont="1" applyFill="1" applyBorder="1" applyAlignment="1">
      <alignment horizontal="center" vertical="center"/>
    </xf>
    <xf numFmtId="0" fontId="23" fillId="34" borderId="23" xfId="0" applyFont="1" applyFill="1" applyBorder="1" applyAlignment="1">
      <alignment horizontal="center" vertical="center"/>
    </xf>
    <xf numFmtId="0" fontId="23" fillId="34" borderId="37" xfId="0" applyFont="1" applyFill="1" applyBorder="1" applyAlignment="1">
      <alignment horizontal="center" vertical="center"/>
    </xf>
    <xf numFmtId="0" fontId="23" fillId="34" borderId="35" xfId="0" applyFont="1" applyFill="1" applyBorder="1" applyAlignment="1">
      <alignment horizontal="center" vertical="center"/>
    </xf>
    <xf numFmtId="0" fontId="23" fillId="34" borderId="28" xfId="0" applyFont="1" applyFill="1" applyBorder="1" applyAlignment="1">
      <alignment horizontal="center" vertical="center"/>
    </xf>
    <xf numFmtId="174" fontId="25" fillId="34" borderId="34" xfId="0" applyNumberFormat="1" applyFont="1" applyFill="1" applyBorder="1" applyAlignment="1">
      <alignment horizontal="center" vertical="center"/>
    </xf>
    <xf numFmtId="0" fontId="7" fillId="41" borderId="33" xfId="0" applyFont="1" applyFill="1" applyBorder="1" applyAlignment="1">
      <alignment horizontal="left" vertical="center" indent="1"/>
    </xf>
    <xf numFmtId="0" fontId="7" fillId="41" borderId="51" xfId="0" applyFont="1" applyFill="1" applyBorder="1" applyAlignment="1">
      <alignment horizontal="center" vertical="center"/>
    </xf>
    <xf numFmtId="0" fontId="23" fillId="41" borderId="23" xfId="0" applyFont="1" applyFill="1" applyBorder="1" applyAlignment="1">
      <alignment horizontal="center" vertical="center"/>
    </xf>
    <xf numFmtId="0" fontId="23" fillId="41" borderId="28" xfId="0" applyFont="1" applyFill="1" applyBorder="1" applyAlignment="1">
      <alignment horizontal="center" vertical="center"/>
    </xf>
    <xf numFmtId="0" fontId="23" fillId="41" borderId="17" xfId="0" applyFont="1" applyFill="1" applyBorder="1" applyAlignment="1">
      <alignment horizontal="center" vertical="center"/>
    </xf>
    <xf numFmtId="0" fontId="7" fillId="41" borderId="58" xfId="0" applyFont="1" applyFill="1" applyBorder="1" applyAlignment="1">
      <alignment horizontal="center" vertical="center"/>
    </xf>
    <xf numFmtId="0" fontId="23" fillId="41" borderId="35" xfId="0" applyFont="1" applyFill="1" applyBorder="1" applyAlignment="1">
      <alignment horizontal="center" vertical="center"/>
    </xf>
    <xf numFmtId="0" fontId="23" fillId="41" borderId="37" xfId="0" applyFont="1" applyFill="1" applyBorder="1" applyAlignment="1">
      <alignment horizontal="center" vertical="center"/>
    </xf>
    <xf numFmtId="179" fontId="7" fillId="41" borderId="29" xfId="0" applyNumberFormat="1" applyFont="1" applyFill="1" applyBorder="1" applyAlignment="1">
      <alignment horizontal="center" vertical="center"/>
    </xf>
    <xf numFmtId="0" fontId="7" fillId="41" borderId="35" xfId="0" applyFont="1" applyFill="1" applyBorder="1" applyAlignment="1">
      <alignment horizontal="center" vertical="center"/>
    </xf>
    <xf numFmtId="0" fontId="7" fillId="41" borderId="33" xfId="0" applyFont="1" applyFill="1" applyBorder="1" applyAlignment="1">
      <alignment horizontal="center" vertical="center"/>
    </xf>
    <xf numFmtId="0" fontId="7" fillId="41" borderId="34" xfId="0" applyFont="1" applyFill="1" applyBorder="1" applyAlignment="1">
      <alignment horizontal="center" vertical="center"/>
    </xf>
    <xf numFmtId="2" fontId="7" fillId="41" borderId="29" xfId="0" applyNumberFormat="1" applyFont="1" applyFill="1" applyBorder="1" applyAlignment="1">
      <alignment horizontal="center" vertical="center"/>
    </xf>
    <xf numFmtId="9" fontId="7" fillId="41" borderId="58" xfId="0" applyNumberFormat="1" applyFont="1" applyFill="1" applyBorder="1" applyAlignment="1">
      <alignment horizontal="center" vertical="center"/>
    </xf>
    <xf numFmtId="179" fontId="7" fillId="41" borderId="37" xfId="0" applyNumberFormat="1" applyFont="1" applyFill="1" applyBorder="1" applyAlignment="1">
      <alignment horizontal="center" vertical="center"/>
    </xf>
    <xf numFmtId="0" fontId="23" fillId="41" borderId="23" xfId="0" applyFont="1" applyFill="1" applyBorder="1" applyAlignment="1">
      <alignment horizontal="center"/>
    </xf>
    <xf numFmtId="9" fontId="7" fillId="41" borderId="34" xfId="0" applyNumberFormat="1" applyFont="1" applyFill="1" applyBorder="1" applyAlignment="1">
      <alignment horizontal="center" vertical="center"/>
    </xf>
    <xf numFmtId="179" fontId="7" fillId="41" borderId="28" xfId="0" applyNumberFormat="1" applyFont="1" applyFill="1" applyBorder="1" applyAlignment="1">
      <alignment horizontal="center" vertical="center"/>
    </xf>
    <xf numFmtId="0" fontId="23" fillId="41" borderId="63" xfId="0" applyFont="1" applyFill="1" applyBorder="1" applyAlignment="1">
      <alignment horizontal="center" vertical="center"/>
    </xf>
    <xf numFmtId="0" fontId="23" fillId="41" borderId="67" xfId="0" applyFont="1" applyFill="1" applyBorder="1" applyAlignment="1">
      <alignment horizontal="center" vertical="center"/>
    </xf>
    <xf numFmtId="0" fontId="23" fillId="41" borderId="50" xfId="0" applyFont="1" applyFill="1" applyBorder="1" applyAlignment="1">
      <alignment horizontal="center" vertical="center"/>
    </xf>
    <xf numFmtId="0" fontId="7" fillId="41" borderId="76" xfId="0" applyFont="1" applyFill="1" applyBorder="1" applyAlignment="1">
      <alignment horizontal="center" vertical="center"/>
    </xf>
    <xf numFmtId="0" fontId="7" fillId="41" borderId="66" xfId="0" applyFont="1" applyFill="1" applyBorder="1" applyAlignment="1">
      <alignment horizontal="center" vertical="center"/>
    </xf>
    <xf numFmtId="0" fontId="7" fillId="41" borderId="65" xfId="0" applyFont="1" applyFill="1" applyBorder="1" applyAlignment="1">
      <alignment horizontal="center" vertical="center"/>
    </xf>
    <xf numFmtId="0" fontId="7" fillId="41" borderId="69" xfId="0" applyFont="1" applyFill="1" applyBorder="1" applyAlignment="1">
      <alignment horizontal="center" vertical="center"/>
    </xf>
    <xf numFmtId="0" fontId="7" fillId="41" borderId="62" xfId="0" applyFont="1" applyFill="1" applyBorder="1" applyAlignment="1">
      <alignment horizontal="center" vertical="center"/>
    </xf>
    <xf numFmtId="2" fontId="7" fillId="41" borderId="45" xfId="0" applyNumberFormat="1" applyFont="1" applyFill="1" applyBorder="1" applyAlignment="1">
      <alignment horizontal="center" vertical="center"/>
    </xf>
    <xf numFmtId="9" fontId="7" fillId="41" borderId="76" xfId="0" applyNumberFormat="1" applyFont="1" applyFill="1" applyBorder="1" applyAlignment="1">
      <alignment horizontal="center" vertical="center"/>
    </xf>
    <xf numFmtId="0" fontId="0" fillId="41" borderId="0" xfId="0" applyFont="1" applyFill="1" applyAlignment="1">
      <alignment/>
    </xf>
    <xf numFmtId="0" fontId="22" fillId="0" borderId="0" xfId="0" applyFont="1" applyAlignment="1">
      <alignment/>
    </xf>
    <xf numFmtId="0" fontId="12" fillId="37" borderId="23" xfId="0" applyFont="1" applyFill="1" applyBorder="1" applyAlignment="1">
      <alignment horizontal="center"/>
    </xf>
    <xf numFmtId="0" fontId="7" fillId="37" borderId="33" xfId="0" applyFont="1" applyFill="1" applyBorder="1" applyAlignment="1">
      <alignment horizontal="left" vertical="center" indent="1"/>
    </xf>
    <xf numFmtId="0" fontId="23" fillId="37" borderId="23" xfId="0" applyFont="1" applyFill="1" applyBorder="1" applyAlignment="1">
      <alignment horizontal="center" vertical="center"/>
    </xf>
    <xf numFmtId="0" fontId="23" fillId="37" borderId="28" xfId="0" applyFont="1" applyFill="1" applyBorder="1" applyAlignment="1">
      <alignment horizontal="center" vertical="center"/>
    </xf>
    <xf numFmtId="0" fontId="7" fillId="37" borderId="58" xfId="0" applyFont="1" applyFill="1" applyBorder="1" applyAlignment="1">
      <alignment horizontal="center" vertical="center"/>
    </xf>
    <xf numFmtId="0" fontId="23" fillId="37" borderId="35" xfId="0" applyFont="1" applyFill="1" applyBorder="1" applyAlignment="1">
      <alignment horizontal="center" vertical="center"/>
    </xf>
    <xf numFmtId="0" fontId="23" fillId="37" borderId="37" xfId="0" applyFont="1" applyFill="1" applyBorder="1" applyAlignment="1">
      <alignment horizontal="center" vertical="center"/>
    </xf>
    <xf numFmtId="179" fontId="7" fillId="37" borderId="29" xfId="0" applyNumberFormat="1" applyFont="1" applyFill="1" applyBorder="1" applyAlignment="1">
      <alignment horizontal="center" vertical="center"/>
    </xf>
    <xf numFmtId="0" fontId="7" fillId="37" borderId="33" xfId="0" applyFont="1" applyFill="1" applyBorder="1" applyAlignment="1">
      <alignment horizontal="center" vertical="center"/>
    </xf>
    <xf numFmtId="0" fontId="7" fillId="37" borderId="34" xfId="0" applyFont="1" applyFill="1" applyBorder="1" applyAlignment="1">
      <alignment horizontal="center" vertical="center"/>
    </xf>
    <xf numFmtId="2" fontId="7" fillId="37" borderId="29" xfId="0" applyNumberFormat="1" applyFont="1" applyFill="1" applyBorder="1" applyAlignment="1">
      <alignment horizontal="center" vertical="center"/>
    </xf>
    <xf numFmtId="9" fontId="7" fillId="37" borderId="58" xfId="0" applyNumberFormat="1" applyFont="1" applyFill="1" applyBorder="1" applyAlignment="1">
      <alignment horizontal="center" vertical="center"/>
    </xf>
    <xf numFmtId="9" fontId="25" fillId="37" borderId="34" xfId="0" applyNumberFormat="1" applyFont="1" applyFill="1" applyBorder="1" applyAlignment="1">
      <alignment horizontal="center" vertical="center"/>
    </xf>
    <xf numFmtId="174" fontId="25" fillId="37" borderId="34" xfId="0" applyNumberFormat="1" applyFont="1" applyFill="1" applyBorder="1" applyAlignment="1">
      <alignment horizontal="center" vertical="center"/>
    </xf>
    <xf numFmtId="179" fontId="27" fillId="0" borderId="37" xfId="0" applyNumberFormat="1" applyFont="1" applyFill="1" applyBorder="1" applyAlignment="1">
      <alignment horizontal="center" vertical="center"/>
    </xf>
    <xf numFmtId="179" fontId="27" fillId="0" borderId="28" xfId="0" applyNumberFormat="1" applyFont="1" applyFill="1" applyBorder="1" applyAlignment="1">
      <alignment horizontal="center" vertical="center"/>
    </xf>
    <xf numFmtId="179" fontId="27" fillId="37" borderId="37" xfId="0" applyNumberFormat="1" applyFont="1" applyFill="1" applyBorder="1" applyAlignment="1">
      <alignment horizontal="center" vertical="center"/>
    </xf>
    <xf numFmtId="179" fontId="27" fillId="37" borderId="28" xfId="0" applyNumberFormat="1" applyFont="1" applyFill="1" applyBorder="1" applyAlignment="1">
      <alignment horizontal="center" vertical="center"/>
    </xf>
    <xf numFmtId="179" fontId="32" fillId="41" borderId="28" xfId="0" applyNumberFormat="1" applyFont="1" applyFill="1" applyBorder="1" applyAlignment="1">
      <alignment horizontal="center" vertical="center"/>
    </xf>
    <xf numFmtId="0" fontId="16" fillId="41" borderId="77" xfId="0" applyFont="1" applyFill="1" applyBorder="1" applyAlignment="1">
      <alignment horizontal="center" vertical="center" wrapText="1"/>
    </xf>
    <xf numFmtId="0" fontId="14" fillId="41" borderId="78" xfId="0" applyFont="1" applyFill="1" applyBorder="1" applyAlignment="1">
      <alignment vertical="center" wrapText="1"/>
    </xf>
    <xf numFmtId="179" fontId="33" fillId="41" borderId="37" xfId="0" applyNumberFormat="1" applyFont="1" applyFill="1" applyBorder="1" applyAlignment="1">
      <alignment horizontal="center" vertical="center"/>
    </xf>
    <xf numFmtId="0" fontId="7" fillId="38" borderId="79" xfId="0" applyFont="1" applyFill="1" applyBorder="1" applyAlignment="1">
      <alignment vertical="center" wrapText="1"/>
    </xf>
    <xf numFmtId="0" fontId="17" fillId="33" borderId="58" xfId="0" applyFont="1" applyFill="1" applyBorder="1" applyAlignment="1">
      <alignment horizontal="center" vertical="center" wrapText="1"/>
    </xf>
    <xf numFmtId="0" fontId="17" fillId="34" borderId="58" xfId="0" applyFont="1" applyFill="1" applyBorder="1" applyAlignment="1">
      <alignment horizontal="center" vertical="center" wrapText="1"/>
    </xf>
    <xf numFmtId="179" fontId="7" fillId="38" borderId="54" xfId="0" applyNumberFormat="1" applyFont="1" applyFill="1" applyBorder="1" applyAlignment="1">
      <alignment horizontal="center" vertical="center"/>
    </xf>
    <xf numFmtId="179" fontId="7" fillId="38" borderId="55" xfId="0" applyNumberFormat="1" applyFont="1" applyFill="1" applyBorder="1" applyAlignment="1">
      <alignment horizontal="center" vertical="center"/>
    </xf>
    <xf numFmtId="179" fontId="7" fillId="38" borderId="36" xfId="0" applyNumberFormat="1" applyFont="1" applyFill="1" applyBorder="1" applyAlignment="1">
      <alignment horizontal="center" vertical="center"/>
    </xf>
    <xf numFmtId="179" fontId="5" fillId="38" borderId="79" xfId="0" applyNumberFormat="1" applyFont="1" applyFill="1" applyBorder="1" applyAlignment="1">
      <alignment horizontal="center" vertical="center"/>
    </xf>
    <xf numFmtId="179" fontId="21" fillId="33" borderId="14" xfId="0" applyNumberFormat="1" applyFont="1" applyFill="1" applyBorder="1" applyAlignment="1">
      <alignment horizontal="center" vertical="center"/>
    </xf>
    <xf numFmtId="179" fontId="21" fillId="33" borderId="33" xfId="0" applyNumberFormat="1" applyFont="1" applyFill="1" applyBorder="1" applyAlignment="1">
      <alignment horizontal="center" vertical="center"/>
    </xf>
    <xf numFmtId="179" fontId="21" fillId="34" borderId="33" xfId="0" applyNumberFormat="1" applyFont="1" applyFill="1" applyBorder="1" applyAlignment="1">
      <alignment horizontal="center" vertical="center"/>
    </xf>
    <xf numFmtId="179" fontId="33" fillId="41" borderId="23" xfId="0" applyNumberFormat="1" applyFont="1" applyFill="1" applyBorder="1" applyAlignment="1">
      <alignment horizontal="center" vertical="center"/>
    </xf>
    <xf numFmtId="179" fontId="33" fillId="41" borderId="33" xfId="0" applyNumberFormat="1" applyFont="1" applyFill="1" applyBorder="1" applyAlignment="1">
      <alignment horizontal="center" vertical="center"/>
    </xf>
    <xf numFmtId="179" fontId="7" fillId="41" borderId="10" xfId="0" applyNumberFormat="1" applyFont="1" applyFill="1" applyBorder="1" applyAlignment="1">
      <alignment horizontal="center" vertical="center"/>
    </xf>
    <xf numFmtId="179" fontId="7" fillId="41" borderId="11" xfId="0" applyNumberFormat="1" applyFont="1" applyFill="1" applyBorder="1" applyAlignment="1">
      <alignment horizontal="center" vertical="center"/>
    </xf>
    <xf numFmtId="179" fontId="5" fillId="41" borderId="48" xfId="0" applyNumberFormat="1" applyFont="1" applyFill="1" applyBorder="1" applyAlignment="1">
      <alignment horizontal="center" vertical="center"/>
    </xf>
    <xf numFmtId="179" fontId="7" fillId="0" borderId="37" xfId="0" applyNumberFormat="1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left" vertical="center" indent="1"/>
    </xf>
    <xf numFmtId="0" fontId="7" fillId="35" borderId="51" xfId="0" applyFont="1" applyFill="1" applyBorder="1" applyAlignment="1">
      <alignment horizontal="center" vertical="center"/>
    </xf>
    <xf numFmtId="0" fontId="31" fillId="35" borderId="23" xfId="0" applyFont="1" applyFill="1" applyBorder="1" applyAlignment="1">
      <alignment horizontal="center" vertical="center"/>
    </xf>
    <xf numFmtId="0" fontId="31" fillId="35" borderId="37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31" fillId="35" borderId="35" xfId="0" applyFont="1" applyFill="1" applyBorder="1" applyAlignment="1">
      <alignment horizontal="center" vertical="center"/>
    </xf>
    <xf numFmtId="0" fontId="31" fillId="35" borderId="28" xfId="0" applyFont="1" applyFill="1" applyBorder="1" applyAlignment="1">
      <alignment horizontal="center" vertical="center"/>
    </xf>
    <xf numFmtId="179" fontId="7" fillId="35" borderId="29" xfId="0" applyNumberFormat="1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2" fontId="7" fillId="35" borderId="29" xfId="0" applyNumberFormat="1" applyFont="1" applyFill="1" applyBorder="1" applyAlignment="1">
      <alignment horizontal="center" vertical="center"/>
    </xf>
    <xf numFmtId="9" fontId="7" fillId="35" borderId="58" xfId="0" applyNumberFormat="1" applyFont="1" applyFill="1" applyBorder="1" applyAlignment="1">
      <alignment horizontal="center" vertical="center"/>
    </xf>
    <xf numFmtId="174" fontId="7" fillId="35" borderId="34" xfId="0" applyNumberFormat="1" applyFont="1" applyFill="1" applyBorder="1" applyAlignment="1">
      <alignment horizontal="center" vertical="center"/>
    </xf>
    <xf numFmtId="179" fontId="7" fillId="35" borderId="37" xfId="0" applyNumberFormat="1" applyFont="1" applyFill="1" applyBorder="1" applyAlignment="1">
      <alignment horizontal="center" vertical="center"/>
    </xf>
    <xf numFmtId="179" fontId="7" fillId="35" borderId="28" xfId="0" applyNumberFormat="1" applyFont="1" applyFill="1" applyBorder="1" applyAlignment="1">
      <alignment horizontal="center" vertical="center"/>
    </xf>
    <xf numFmtId="179" fontId="21" fillId="35" borderId="23" xfId="0" applyNumberFormat="1" applyFont="1" applyFill="1" applyBorder="1" applyAlignment="1">
      <alignment horizontal="center" vertical="center"/>
    </xf>
    <xf numFmtId="179" fontId="21" fillId="35" borderId="37" xfId="0" applyNumberFormat="1" applyFont="1" applyFill="1" applyBorder="1" applyAlignment="1">
      <alignment horizontal="center" vertical="center"/>
    </xf>
    <xf numFmtId="179" fontId="21" fillId="35" borderId="33" xfId="0" applyNumberFormat="1" applyFont="1" applyFill="1" applyBorder="1" applyAlignment="1">
      <alignment horizontal="center" vertical="center"/>
    </xf>
    <xf numFmtId="0" fontId="17" fillId="35" borderId="58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 wrapText="1"/>
    </xf>
    <xf numFmtId="0" fontId="15" fillId="0" borderId="52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70" xfId="0" applyFont="1" applyBorder="1" applyAlignment="1">
      <alignment horizontal="center" wrapText="1"/>
    </xf>
    <xf numFmtId="0" fontId="0" fillId="40" borderId="0" xfId="0" applyFont="1" applyFill="1" applyAlignment="1">
      <alignment horizontal="center"/>
    </xf>
    <xf numFmtId="179" fontId="2" fillId="0" borderId="37" xfId="0" applyNumberFormat="1" applyFont="1" applyFill="1" applyBorder="1" applyAlignment="1">
      <alignment horizontal="center" vertical="center"/>
    </xf>
    <xf numFmtId="179" fontId="2" fillId="0" borderId="28" xfId="0" applyNumberFormat="1" applyFont="1" applyFill="1" applyBorder="1" applyAlignment="1">
      <alignment horizontal="center" vertical="center"/>
    </xf>
    <xf numFmtId="179" fontId="21" fillId="42" borderId="23" xfId="0" applyNumberFormat="1" applyFont="1" applyFill="1" applyBorder="1" applyAlignment="1">
      <alignment horizontal="center" vertical="center"/>
    </xf>
    <xf numFmtId="179" fontId="21" fillId="42" borderId="37" xfId="0" applyNumberFormat="1" applyFont="1" applyFill="1" applyBorder="1" applyAlignment="1">
      <alignment horizontal="center" vertical="center"/>
    </xf>
    <xf numFmtId="179" fontId="21" fillId="42" borderId="33" xfId="0" applyNumberFormat="1" applyFont="1" applyFill="1" applyBorder="1" applyAlignment="1">
      <alignment horizontal="center" vertical="center"/>
    </xf>
    <xf numFmtId="0" fontId="17" fillId="42" borderId="58" xfId="0" applyFont="1" applyFill="1" applyBorder="1" applyAlignment="1">
      <alignment horizontal="center" vertical="center" wrapText="1"/>
    </xf>
    <xf numFmtId="0" fontId="12" fillId="43" borderId="23" xfId="0" applyFont="1" applyFill="1" applyBorder="1" applyAlignment="1">
      <alignment horizontal="center"/>
    </xf>
    <xf numFmtId="0" fontId="7" fillId="43" borderId="33" xfId="0" applyFont="1" applyFill="1" applyBorder="1" applyAlignment="1">
      <alignment horizontal="left" vertical="center" indent="1"/>
    </xf>
    <xf numFmtId="0" fontId="7" fillId="43" borderId="51" xfId="0" applyFont="1" applyFill="1" applyBorder="1" applyAlignment="1">
      <alignment horizontal="center" vertical="center"/>
    </xf>
    <xf numFmtId="0" fontId="31" fillId="43" borderId="23" xfId="0" applyFont="1" applyFill="1" applyBorder="1" applyAlignment="1">
      <alignment horizontal="center" vertical="center"/>
    </xf>
    <xf numFmtId="0" fontId="31" fillId="43" borderId="37" xfId="0" applyFont="1" applyFill="1" applyBorder="1" applyAlignment="1">
      <alignment horizontal="center" vertical="center"/>
    </xf>
    <xf numFmtId="0" fontId="7" fillId="43" borderId="33" xfId="0" applyFont="1" applyFill="1" applyBorder="1" applyAlignment="1">
      <alignment horizontal="center" vertical="center"/>
    </xf>
    <xf numFmtId="0" fontId="31" fillId="43" borderId="35" xfId="0" applyFont="1" applyFill="1" applyBorder="1" applyAlignment="1">
      <alignment horizontal="center" vertical="center"/>
    </xf>
    <xf numFmtId="0" fontId="31" fillId="43" borderId="28" xfId="0" applyFont="1" applyFill="1" applyBorder="1" applyAlignment="1">
      <alignment horizontal="center" vertical="center"/>
    </xf>
    <xf numFmtId="179" fontId="7" fillId="43" borderId="29" xfId="0" applyNumberFormat="1" applyFont="1" applyFill="1" applyBorder="1" applyAlignment="1">
      <alignment horizontal="center" vertical="center"/>
    </xf>
    <xf numFmtId="0" fontId="7" fillId="43" borderId="35" xfId="0" applyFont="1" applyFill="1" applyBorder="1" applyAlignment="1">
      <alignment horizontal="center" vertical="center"/>
    </xf>
    <xf numFmtId="0" fontId="7" fillId="43" borderId="34" xfId="0" applyFont="1" applyFill="1" applyBorder="1" applyAlignment="1">
      <alignment horizontal="center" vertical="center"/>
    </xf>
    <xf numFmtId="2" fontId="7" fillId="43" borderId="29" xfId="0" applyNumberFormat="1" applyFont="1" applyFill="1" applyBorder="1" applyAlignment="1">
      <alignment horizontal="center" vertical="center"/>
    </xf>
    <xf numFmtId="9" fontId="7" fillId="43" borderId="58" xfId="0" applyNumberFormat="1" applyFont="1" applyFill="1" applyBorder="1" applyAlignment="1">
      <alignment horizontal="center" vertical="center"/>
    </xf>
    <xf numFmtId="174" fontId="7" fillId="43" borderId="34" xfId="0" applyNumberFormat="1" applyFont="1" applyFill="1" applyBorder="1" applyAlignment="1">
      <alignment horizontal="center" vertical="center"/>
    </xf>
    <xf numFmtId="179" fontId="7" fillId="43" borderId="37" xfId="0" applyNumberFormat="1" applyFont="1" applyFill="1" applyBorder="1" applyAlignment="1">
      <alignment horizontal="center" vertical="center"/>
    </xf>
    <xf numFmtId="179" fontId="2" fillId="43" borderId="37" xfId="0" applyNumberFormat="1" applyFont="1" applyFill="1" applyBorder="1" applyAlignment="1">
      <alignment horizontal="center" vertical="center"/>
    </xf>
    <xf numFmtId="179" fontId="2" fillId="43" borderId="28" xfId="0" applyNumberFormat="1" applyFont="1" applyFill="1" applyBorder="1" applyAlignment="1">
      <alignment horizontal="center" vertical="center"/>
    </xf>
    <xf numFmtId="179" fontId="21" fillId="43" borderId="23" xfId="0" applyNumberFormat="1" applyFont="1" applyFill="1" applyBorder="1" applyAlignment="1">
      <alignment horizontal="center" vertical="center"/>
    </xf>
    <xf numFmtId="179" fontId="21" fillId="43" borderId="37" xfId="0" applyNumberFormat="1" applyFont="1" applyFill="1" applyBorder="1" applyAlignment="1">
      <alignment horizontal="center" vertical="center"/>
    </xf>
    <xf numFmtId="179" fontId="21" fillId="43" borderId="33" xfId="0" applyNumberFormat="1" applyFont="1" applyFill="1" applyBorder="1" applyAlignment="1">
      <alignment horizontal="center" vertical="center"/>
    </xf>
    <xf numFmtId="0" fontId="17" fillId="43" borderId="58" xfId="0" applyFont="1" applyFill="1" applyBorder="1" applyAlignment="1">
      <alignment horizontal="center" vertical="center" wrapText="1"/>
    </xf>
    <xf numFmtId="0" fontId="7" fillId="43" borderId="58" xfId="0" applyFont="1" applyFill="1" applyBorder="1" applyAlignment="1">
      <alignment horizontal="center" vertical="center"/>
    </xf>
    <xf numFmtId="0" fontId="0" fillId="43" borderId="48" xfId="0" applyFont="1" applyFill="1" applyBorder="1" applyAlignment="1">
      <alignment/>
    </xf>
    <xf numFmtId="0" fontId="23" fillId="37" borderId="64" xfId="0" applyFont="1" applyFill="1" applyBorder="1" applyAlignment="1">
      <alignment horizontal="center" vertical="center"/>
    </xf>
    <xf numFmtId="0" fontId="31" fillId="35" borderId="17" xfId="0" applyFont="1" applyFill="1" applyBorder="1" applyAlignment="1">
      <alignment horizontal="center" vertical="center"/>
    </xf>
    <xf numFmtId="0" fontId="31" fillId="43" borderId="64" xfId="0" applyFont="1" applyFill="1" applyBorder="1" applyAlignment="1">
      <alignment horizontal="center" vertical="center"/>
    </xf>
    <xf numFmtId="0" fontId="31" fillId="43" borderId="25" xfId="0" applyFont="1" applyFill="1" applyBorder="1" applyAlignment="1">
      <alignment horizontal="center" vertical="center"/>
    </xf>
    <xf numFmtId="0" fontId="23" fillId="37" borderId="80" xfId="0" applyFont="1" applyFill="1" applyBorder="1" applyAlignment="1">
      <alignment horizontal="center" vertical="center"/>
    </xf>
    <xf numFmtId="0" fontId="7" fillId="35" borderId="58" xfId="0" applyFont="1" applyFill="1" applyBorder="1" applyAlignment="1">
      <alignment horizontal="center" vertical="center"/>
    </xf>
    <xf numFmtId="179" fontId="7" fillId="35" borderId="64" xfId="0" applyNumberFormat="1" applyFont="1" applyFill="1" applyBorder="1" applyAlignment="1">
      <alignment horizontal="center" vertical="center"/>
    </xf>
    <xf numFmtId="179" fontId="7" fillId="34" borderId="25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tabSelected="1" zoomScale="55" zoomScaleNormal="55" zoomScalePageLayoutView="0" workbookViewId="0" topLeftCell="A1">
      <selection activeCell="Q27" sqref="Q27"/>
    </sheetView>
  </sheetViews>
  <sheetFormatPr defaultColWidth="9.140625" defaultRowHeight="12.75"/>
  <cols>
    <col min="1" max="1" width="2.7109375" style="7" customWidth="1"/>
    <col min="2" max="2" width="7.421875" style="3" customWidth="1"/>
    <col min="3" max="3" width="31.28125" style="2" customWidth="1"/>
    <col min="4" max="4" width="12.57421875" style="2" customWidth="1"/>
    <col min="5" max="5" width="6.57421875" style="2" customWidth="1"/>
    <col min="6" max="6" width="6.140625" style="2" customWidth="1"/>
    <col min="7" max="7" width="6.7109375" style="2" customWidth="1"/>
    <col min="8" max="8" width="9.7109375" style="2" customWidth="1"/>
    <col min="9" max="10" width="8.00390625" style="2" customWidth="1"/>
    <col min="11" max="11" width="7.8515625" style="2" customWidth="1"/>
    <col min="12" max="12" width="9.28125" style="2" customWidth="1"/>
    <col min="13" max="13" width="7.00390625" style="2" customWidth="1"/>
    <col min="14" max="14" width="6.8515625" style="2" customWidth="1"/>
    <col min="15" max="15" width="6.8515625" style="2" hidden="1" customWidth="1"/>
    <col min="16" max="16" width="11.7109375" style="2" customWidth="1"/>
    <col min="17" max="17" width="13.7109375" style="2" customWidth="1"/>
    <col min="18" max="18" width="18.57421875" style="2" customWidth="1"/>
    <col min="19" max="19" width="7.8515625" style="2" hidden="1" customWidth="1"/>
    <col min="20" max="20" width="14.00390625" style="4" customWidth="1"/>
    <col min="21" max="21" width="11.28125" style="2" customWidth="1"/>
    <col min="22" max="22" width="12.00390625" style="18" customWidth="1"/>
    <col min="23" max="23" width="8.57421875" style="2" customWidth="1"/>
    <col min="24" max="24" width="9.57421875" style="2" bestFit="1" customWidth="1"/>
    <col min="25" max="25" width="9.28125" style="2" customWidth="1"/>
    <col min="26" max="26" width="10.140625" style="2" bestFit="1" customWidth="1"/>
    <col min="27" max="27" width="9.421875" style="2" customWidth="1"/>
    <col min="28" max="28" width="12.421875" style="2" customWidth="1"/>
    <col min="29" max="29" width="14.8515625" style="2" customWidth="1"/>
    <col min="30" max="30" width="19.140625" style="2" customWidth="1"/>
    <col min="31" max="16384" width="9.140625" style="6" customWidth="1"/>
  </cols>
  <sheetData>
    <row r="1" spans="3:28" ht="64.5" customHeight="1" thickBot="1"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9"/>
      <c r="T1" s="377" t="s">
        <v>29</v>
      </c>
      <c r="U1" s="378"/>
      <c r="V1" s="378"/>
      <c r="W1" s="379"/>
      <c r="Y1" s="377" t="s">
        <v>30</v>
      </c>
      <c r="Z1" s="378"/>
      <c r="AA1" s="378"/>
      <c r="AB1" s="379"/>
    </row>
    <row r="2" spans="3:30" ht="41.25" customHeight="1" thickBot="1">
      <c r="C2" s="5" t="s">
        <v>76</v>
      </c>
      <c r="D2" s="10" t="s">
        <v>75</v>
      </c>
      <c r="T2" s="13" t="s">
        <v>21</v>
      </c>
      <c r="U2" s="14" t="s">
        <v>70</v>
      </c>
      <c r="V2" s="16" t="s">
        <v>77</v>
      </c>
      <c r="W2" s="15" t="s">
        <v>78</v>
      </c>
      <c r="X2" s="314" t="s">
        <v>71</v>
      </c>
      <c r="Y2" s="377" t="s">
        <v>31</v>
      </c>
      <c r="Z2" s="378"/>
      <c r="AA2" s="378"/>
      <c r="AB2" s="379"/>
      <c r="AD2" s="418" t="s">
        <v>79</v>
      </c>
    </row>
    <row r="3" spans="3:30" ht="85.5" customHeight="1" thickBot="1">
      <c r="C3" s="374" t="s">
        <v>32</v>
      </c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6"/>
      <c r="S3" s="20"/>
      <c r="T3" s="11"/>
      <c r="U3" s="12"/>
      <c r="V3" s="17"/>
      <c r="W3" s="409"/>
      <c r="X3" s="313"/>
      <c r="Y3" s="380"/>
      <c r="Z3" s="380"/>
      <c r="AA3" s="380"/>
      <c r="AB3" s="380"/>
      <c r="AD3" s="419">
        <v>1101064</v>
      </c>
    </row>
    <row r="4" spans="18:19" ht="16.5" thickBot="1">
      <c r="R4" s="1"/>
      <c r="S4" s="21"/>
    </row>
    <row r="5" spans="1:30" ht="66" customHeight="1" thickBot="1">
      <c r="A5" s="8"/>
      <c r="B5" s="24" t="s">
        <v>13</v>
      </c>
      <c r="C5" s="65" t="s">
        <v>28</v>
      </c>
      <c r="D5" s="105" t="s">
        <v>0</v>
      </c>
      <c r="E5" s="107" t="s">
        <v>67</v>
      </c>
      <c r="F5" s="108" t="s">
        <v>68</v>
      </c>
      <c r="G5" s="108" t="s">
        <v>6</v>
      </c>
      <c r="H5" s="52" t="s">
        <v>69</v>
      </c>
      <c r="I5" s="120" t="s">
        <v>1</v>
      </c>
      <c r="J5" s="108" t="s">
        <v>2</v>
      </c>
      <c r="K5" s="121" t="s">
        <v>7</v>
      </c>
      <c r="L5" s="61" t="s">
        <v>8</v>
      </c>
      <c r="M5" s="24" t="s">
        <v>4</v>
      </c>
      <c r="N5" s="26" t="s">
        <v>5</v>
      </c>
      <c r="O5" s="28"/>
      <c r="P5" s="25" t="s">
        <v>66</v>
      </c>
      <c r="Q5" s="28" t="s">
        <v>3</v>
      </c>
      <c r="R5" s="27" t="s">
        <v>12</v>
      </c>
      <c r="S5" s="28"/>
      <c r="T5" s="29" t="s">
        <v>9</v>
      </c>
      <c r="U5" s="30" t="s">
        <v>10</v>
      </c>
      <c r="V5" s="35" t="s">
        <v>11</v>
      </c>
      <c r="W5" s="48" t="s">
        <v>15</v>
      </c>
      <c r="X5" s="49" t="s">
        <v>16</v>
      </c>
      <c r="Y5" s="49" t="s">
        <v>17</v>
      </c>
      <c r="Z5" s="49" t="s">
        <v>18</v>
      </c>
      <c r="AA5" s="49" t="s">
        <v>19</v>
      </c>
      <c r="AB5" s="50" t="s">
        <v>20</v>
      </c>
      <c r="AC5" s="94" t="s">
        <v>11</v>
      </c>
      <c r="AD5" s="47" t="s">
        <v>14</v>
      </c>
    </row>
    <row r="6" spans="1:30" s="23" customFormat="1" ht="34.5" customHeight="1" thickBot="1">
      <c r="A6" s="22"/>
      <c r="B6" s="56" t="s">
        <v>64</v>
      </c>
      <c r="C6" s="66" t="s">
        <v>65</v>
      </c>
      <c r="D6" s="106">
        <v>5</v>
      </c>
      <c r="E6" s="112">
        <v>2</v>
      </c>
      <c r="F6" s="113">
        <v>2</v>
      </c>
      <c r="G6" s="113">
        <v>6</v>
      </c>
      <c r="H6" s="114">
        <f>E6+F6+G6</f>
        <v>10</v>
      </c>
      <c r="I6" s="115">
        <v>10</v>
      </c>
      <c r="J6" s="116">
        <v>10</v>
      </c>
      <c r="K6" s="117">
        <v>10</v>
      </c>
      <c r="L6" s="62">
        <f>(I6+J6+K6)/3</f>
        <v>10</v>
      </c>
      <c r="M6" s="58">
        <v>10</v>
      </c>
      <c r="N6" s="55">
        <v>10</v>
      </c>
      <c r="O6" s="59"/>
      <c r="P6" s="57">
        <v>5</v>
      </c>
      <c r="Q6" s="63">
        <f>D6+H6+L6+M6+N6+P6</f>
        <v>50</v>
      </c>
      <c r="R6" s="64">
        <f>Q6/$Q$6</f>
        <v>1</v>
      </c>
      <c r="S6" s="60"/>
      <c r="T6" s="216">
        <v>25</v>
      </c>
      <c r="U6" s="217">
        <f>2.5*(M6+N6)/2</f>
        <v>25</v>
      </c>
      <c r="V6" s="218">
        <v>50</v>
      </c>
      <c r="W6" s="340">
        <f>D6</f>
        <v>5</v>
      </c>
      <c r="X6" s="341">
        <f>E6+G6+F6</f>
        <v>10</v>
      </c>
      <c r="Y6" s="341">
        <f>L6</f>
        <v>10</v>
      </c>
      <c r="Z6" s="341">
        <f>M6+N6</f>
        <v>20</v>
      </c>
      <c r="AA6" s="341">
        <f>P6</f>
        <v>5</v>
      </c>
      <c r="AB6" s="342">
        <f>SUM(T6,U6)</f>
        <v>50</v>
      </c>
      <c r="AC6" s="343">
        <f>SUM(W6:AB6)</f>
        <v>100</v>
      </c>
      <c r="AD6" s="337"/>
    </row>
    <row r="7" spans="2:30" ht="29.25" customHeight="1">
      <c r="B7" s="219">
        <v>1</v>
      </c>
      <c r="C7" s="220" t="s">
        <v>33</v>
      </c>
      <c r="D7" s="221">
        <v>5</v>
      </c>
      <c r="E7" s="222">
        <v>1.4</v>
      </c>
      <c r="F7" s="223">
        <f>E7</f>
        <v>1.4</v>
      </c>
      <c r="G7" s="223">
        <v>6</v>
      </c>
      <c r="H7" s="224">
        <f>E7+F7+G7</f>
        <v>8.8</v>
      </c>
      <c r="I7" s="225">
        <v>10</v>
      </c>
      <c r="J7" s="226">
        <v>10</v>
      </c>
      <c r="K7" s="227">
        <v>7</v>
      </c>
      <c r="L7" s="228">
        <f>(I7+J7+K7)/3</f>
        <v>9</v>
      </c>
      <c r="M7" s="229">
        <v>10</v>
      </c>
      <c r="N7" s="230">
        <v>10</v>
      </c>
      <c r="O7" s="231"/>
      <c r="P7" s="221">
        <v>2</v>
      </c>
      <c r="Q7" s="232">
        <f>D7+H7+L7+M7+N7+P7</f>
        <v>44.8</v>
      </c>
      <c r="R7" s="233">
        <f>Q7/$Q$6</f>
        <v>0.8959999999999999</v>
      </c>
      <c r="S7" s="234"/>
      <c r="T7" s="235">
        <v>20</v>
      </c>
      <c r="U7" s="235">
        <v>25.2</v>
      </c>
      <c r="V7" s="252">
        <f>T7+U7</f>
        <v>45.2</v>
      </c>
      <c r="W7" s="253">
        <f>D7</f>
        <v>5</v>
      </c>
      <c r="X7" s="254">
        <f>E7+G7+F7</f>
        <v>8.8</v>
      </c>
      <c r="Y7" s="254">
        <f>L7</f>
        <v>9</v>
      </c>
      <c r="Z7" s="254">
        <f>M7+N7</f>
        <v>20</v>
      </c>
      <c r="AA7" s="254">
        <f>P7</f>
        <v>2</v>
      </c>
      <c r="AB7" s="254">
        <f>SUM(T7,U7)</f>
        <v>45.2</v>
      </c>
      <c r="AC7" s="344">
        <f>SUM(W7:AB7)</f>
        <v>90</v>
      </c>
      <c r="AD7" s="338">
        <v>9</v>
      </c>
    </row>
    <row r="8" spans="2:30" ht="29.25" customHeight="1">
      <c r="B8" s="257">
        <v>30</v>
      </c>
      <c r="C8" s="258" t="s">
        <v>23</v>
      </c>
      <c r="D8" s="259">
        <v>5</v>
      </c>
      <c r="E8" s="260">
        <v>1</v>
      </c>
      <c r="F8" s="261">
        <f>E8</f>
        <v>1</v>
      </c>
      <c r="G8" s="262">
        <v>4</v>
      </c>
      <c r="H8" s="263">
        <f>E8+F8+G8</f>
        <v>6</v>
      </c>
      <c r="I8" s="264">
        <v>10</v>
      </c>
      <c r="J8" s="261">
        <v>10</v>
      </c>
      <c r="K8" s="265">
        <v>6</v>
      </c>
      <c r="L8" s="266">
        <f>(I8+J8+K8)/3</f>
        <v>8.666666666666666</v>
      </c>
      <c r="M8" s="267">
        <v>8.4</v>
      </c>
      <c r="N8" s="263">
        <v>9.7</v>
      </c>
      <c r="O8" s="268"/>
      <c r="P8" s="259">
        <v>4</v>
      </c>
      <c r="Q8" s="269">
        <f>D8+H8+L8+M8+N8+P8</f>
        <v>41.766666666666666</v>
      </c>
      <c r="R8" s="270">
        <f>Q8/$Q$6</f>
        <v>0.8353333333333333</v>
      </c>
      <c r="S8" s="271"/>
      <c r="T8" s="272">
        <v>17.6</v>
      </c>
      <c r="U8" s="272">
        <f>25*(M8+N8)/20</f>
        <v>22.625000000000004</v>
      </c>
      <c r="V8" s="273">
        <f>T8+U8</f>
        <v>40.22500000000001</v>
      </c>
      <c r="W8" s="274">
        <f>D8</f>
        <v>5</v>
      </c>
      <c r="X8" s="275">
        <f>E8+G8+F8</f>
        <v>6</v>
      </c>
      <c r="Y8" s="275">
        <f>L8</f>
        <v>8.666666666666666</v>
      </c>
      <c r="Z8" s="275">
        <f>M8+N8</f>
        <v>18.1</v>
      </c>
      <c r="AA8" s="275">
        <f>P8</f>
        <v>4</v>
      </c>
      <c r="AB8" s="275">
        <f>SUM(T8,U8)</f>
        <v>40.22500000000001</v>
      </c>
      <c r="AC8" s="346">
        <f>SUM(W8:AB8)</f>
        <v>81.99166666666667</v>
      </c>
      <c r="AD8" s="339">
        <v>8</v>
      </c>
    </row>
    <row r="9" spans="2:30" ht="29.25" customHeight="1">
      <c r="B9" s="257">
        <v>12</v>
      </c>
      <c r="C9" s="258" t="s">
        <v>43</v>
      </c>
      <c r="D9" s="259">
        <v>5</v>
      </c>
      <c r="E9" s="260">
        <v>2</v>
      </c>
      <c r="F9" s="265">
        <f>E9</f>
        <v>2</v>
      </c>
      <c r="G9" s="261">
        <v>3</v>
      </c>
      <c r="H9" s="276">
        <f>E9+F9+G9</f>
        <v>7</v>
      </c>
      <c r="I9" s="264">
        <v>10</v>
      </c>
      <c r="J9" s="261">
        <v>10</v>
      </c>
      <c r="K9" s="265">
        <v>6</v>
      </c>
      <c r="L9" s="266">
        <f>(I9+J9+K9)/3</f>
        <v>8.666666666666666</v>
      </c>
      <c r="M9" s="267">
        <v>9</v>
      </c>
      <c r="N9" s="263">
        <v>8</v>
      </c>
      <c r="O9" s="268"/>
      <c r="P9" s="259">
        <v>5</v>
      </c>
      <c r="Q9" s="269">
        <f>D9+H9+L9+M9+N9+P9</f>
        <v>42.666666666666664</v>
      </c>
      <c r="R9" s="270">
        <f>Q9/$Q$6</f>
        <v>0.8533333333333333</v>
      </c>
      <c r="S9" s="277"/>
      <c r="T9" s="272">
        <v>15.1</v>
      </c>
      <c r="U9" s="272">
        <f>25*(M9+N9)/20</f>
        <v>21.25</v>
      </c>
      <c r="V9" s="273">
        <f>T9+U9</f>
        <v>36.35</v>
      </c>
      <c r="W9" s="274">
        <f>D9</f>
        <v>5</v>
      </c>
      <c r="X9" s="275">
        <f>E9+G9+F9</f>
        <v>7</v>
      </c>
      <c r="Y9" s="275">
        <f>L9</f>
        <v>8.666666666666666</v>
      </c>
      <c r="Z9" s="275">
        <f>M9+N9</f>
        <v>17</v>
      </c>
      <c r="AA9" s="275">
        <f>P9</f>
        <v>5</v>
      </c>
      <c r="AB9" s="275">
        <f>SUM(T9,U9)</f>
        <v>36.35</v>
      </c>
      <c r="AC9" s="346">
        <f>SUM(W9:AB9)</f>
        <v>79.01666666666667</v>
      </c>
      <c r="AD9" s="339">
        <v>8</v>
      </c>
    </row>
    <row r="10" spans="2:30" ht="29.25" customHeight="1">
      <c r="B10" s="236">
        <v>2</v>
      </c>
      <c r="C10" s="237" t="s">
        <v>34</v>
      </c>
      <c r="D10" s="238">
        <v>5</v>
      </c>
      <c r="E10" s="239">
        <v>1.4</v>
      </c>
      <c r="F10" s="240">
        <f>E10</f>
        <v>1.4</v>
      </c>
      <c r="G10" s="223">
        <v>6</v>
      </c>
      <c r="H10" s="242">
        <f>E10+F10+G10</f>
        <v>8.8</v>
      </c>
      <c r="I10" s="243">
        <v>10</v>
      </c>
      <c r="J10" s="240">
        <v>10</v>
      </c>
      <c r="K10" s="244">
        <v>8</v>
      </c>
      <c r="L10" s="245">
        <f>(I10+J10+K10)/3</f>
        <v>9.333333333333334</v>
      </c>
      <c r="M10" s="246">
        <v>8</v>
      </c>
      <c r="N10" s="242">
        <v>8.8</v>
      </c>
      <c r="O10" s="247"/>
      <c r="P10" s="238">
        <f>2+1</f>
        <v>3</v>
      </c>
      <c r="Q10" s="248">
        <f>D10+H10+L10+M10+N10+P10</f>
        <v>42.93333333333334</v>
      </c>
      <c r="R10" s="249">
        <f>Q10/$Q$6</f>
        <v>0.8586666666666667</v>
      </c>
      <c r="S10" s="250"/>
      <c r="T10" s="235">
        <v>13</v>
      </c>
      <c r="U10" s="235">
        <v>21.1</v>
      </c>
      <c r="V10" s="252">
        <f>T10+U10</f>
        <v>34.1</v>
      </c>
      <c r="W10" s="255">
        <f>D10</f>
        <v>5</v>
      </c>
      <c r="X10" s="251">
        <f>E10+G10+F10</f>
        <v>8.8</v>
      </c>
      <c r="Y10" s="251">
        <f>L10</f>
        <v>9.333333333333334</v>
      </c>
      <c r="Z10" s="251">
        <f>M10+N10</f>
        <v>16.8</v>
      </c>
      <c r="AA10" s="251">
        <f>P10</f>
        <v>3</v>
      </c>
      <c r="AB10" s="251">
        <f>SUM(T10,U10)</f>
        <v>34.1</v>
      </c>
      <c r="AC10" s="345">
        <f>SUM(W10:AB10)</f>
        <v>77.03333333333333</v>
      </c>
      <c r="AD10" s="338">
        <v>8</v>
      </c>
    </row>
    <row r="11" spans="2:30" ht="29.25" customHeight="1">
      <c r="B11" s="236">
        <v>5</v>
      </c>
      <c r="C11" s="237" t="s">
        <v>37</v>
      </c>
      <c r="D11" s="238">
        <v>5</v>
      </c>
      <c r="E11" s="239">
        <v>1</v>
      </c>
      <c r="F11" s="240">
        <f>E11</f>
        <v>1</v>
      </c>
      <c r="G11" s="240">
        <v>5</v>
      </c>
      <c r="H11" s="242">
        <f>E11+F11+G11</f>
        <v>7</v>
      </c>
      <c r="I11" s="243">
        <v>10</v>
      </c>
      <c r="J11" s="240">
        <v>10</v>
      </c>
      <c r="K11" s="244">
        <v>6</v>
      </c>
      <c r="L11" s="245">
        <f>(I11+J11+K11)/3</f>
        <v>8.666666666666666</v>
      </c>
      <c r="M11" s="246">
        <v>4.9</v>
      </c>
      <c r="N11" s="242">
        <v>10</v>
      </c>
      <c r="O11" s="247"/>
      <c r="P11" s="238">
        <f>2+2</f>
        <v>4</v>
      </c>
      <c r="Q11" s="248">
        <f>D11+H11+L11+M11+N11+P11</f>
        <v>39.56666666666666</v>
      </c>
      <c r="R11" s="249">
        <f>Q11/$Q$6</f>
        <v>0.7913333333333332</v>
      </c>
      <c r="S11" s="250"/>
      <c r="T11" s="235">
        <v>12.5</v>
      </c>
      <c r="U11" s="235">
        <v>19.9</v>
      </c>
      <c r="V11" s="252">
        <f>T11+U11</f>
        <v>32.4</v>
      </c>
      <c r="W11" s="255">
        <f>D11</f>
        <v>5</v>
      </c>
      <c r="X11" s="251">
        <f>E11+G11+F11</f>
        <v>7</v>
      </c>
      <c r="Y11" s="251">
        <f>L11</f>
        <v>8.666666666666666</v>
      </c>
      <c r="Z11" s="251">
        <f>M11+N11</f>
        <v>14.9</v>
      </c>
      <c r="AA11" s="251">
        <f>P11</f>
        <v>4</v>
      </c>
      <c r="AB11" s="251">
        <f>SUM(T11,U11)</f>
        <v>32.4</v>
      </c>
      <c r="AC11" s="345">
        <f>SUM(W11:AB11)</f>
        <v>71.96666666666667</v>
      </c>
      <c r="AD11" s="338">
        <v>7</v>
      </c>
    </row>
    <row r="12" spans="2:30" ht="29.25" customHeight="1">
      <c r="B12" s="236">
        <v>23</v>
      </c>
      <c r="C12" s="237" t="s">
        <v>56</v>
      </c>
      <c r="D12" s="238">
        <v>5</v>
      </c>
      <c r="E12" s="239">
        <v>1</v>
      </c>
      <c r="F12" s="240">
        <f>E12</f>
        <v>1</v>
      </c>
      <c r="G12" s="240">
        <v>5</v>
      </c>
      <c r="H12" s="242">
        <f>E12+F12+G12</f>
        <v>7</v>
      </c>
      <c r="I12" s="243">
        <v>9</v>
      </c>
      <c r="J12" s="240">
        <v>10</v>
      </c>
      <c r="K12" s="244">
        <v>8</v>
      </c>
      <c r="L12" s="245">
        <f>(I12+J12+K12)/3</f>
        <v>9</v>
      </c>
      <c r="M12" s="246">
        <v>8</v>
      </c>
      <c r="N12" s="242">
        <v>6.6</v>
      </c>
      <c r="O12" s="247"/>
      <c r="P12" s="238">
        <v>5</v>
      </c>
      <c r="Q12" s="248">
        <f>D12+H12+L12+M12+N12+P12</f>
        <v>40.6</v>
      </c>
      <c r="R12" s="249">
        <f>Q12/$Q$6</f>
        <v>0.812</v>
      </c>
      <c r="S12" s="256"/>
      <c r="T12" s="235">
        <v>13</v>
      </c>
      <c r="U12" s="235">
        <v>15.4</v>
      </c>
      <c r="V12" s="252">
        <f>T12+U12</f>
        <v>28.4</v>
      </c>
      <c r="W12" s="255">
        <f>D12</f>
        <v>5</v>
      </c>
      <c r="X12" s="251">
        <f>E12+G12+F12</f>
        <v>7</v>
      </c>
      <c r="Y12" s="251">
        <f>L12</f>
        <v>9</v>
      </c>
      <c r="Z12" s="251">
        <f>M12+N12</f>
        <v>14.6</v>
      </c>
      <c r="AA12" s="251">
        <f>P12</f>
        <v>5</v>
      </c>
      <c r="AB12" s="251">
        <f>SUM(T12,U12)</f>
        <v>28.4</v>
      </c>
      <c r="AC12" s="345">
        <f>SUM(W12:AB12)</f>
        <v>69</v>
      </c>
      <c r="AD12" s="338">
        <v>7</v>
      </c>
    </row>
    <row r="13" spans="2:30" ht="29.25" customHeight="1">
      <c r="B13" s="257">
        <v>29</v>
      </c>
      <c r="C13" s="258" t="s">
        <v>26</v>
      </c>
      <c r="D13" s="259">
        <v>5</v>
      </c>
      <c r="E13" s="260">
        <v>1</v>
      </c>
      <c r="F13" s="261">
        <f>E13</f>
        <v>1</v>
      </c>
      <c r="G13" s="261">
        <v>4</v>
      </c>
      <c r="H13" s="263">
        <f>E13+F13+G13</f>
        <v>6</v>
      </c>
      <c r="I13" s="264">
        <v>10</v>
      </c>
      <c r="J13" s="261">
        <v>8</v>
      </c>
      <c r="K13" s="265">
        <v>6</v>
      </c>
      <c r="L13" s="266">
        <f>(I13+J13+K13)/3</f>
        <v>8</v>
      </c>
      <c r="M13" s="267">
        <v>8.6</v>
      </c>
      <c r="N13" s="263">
        <v>6</v>
      </c>
      <c r="O13" s="268"/>
      <c r="P13" s="259">
        <v>4</v>
      </c>
      <c r="Q13" s="269">
        <f>D13+H13+L13+M13+N13+P13</f>
        <v>37.6</v>
      </c>
      <c r="R13" s="270">
        <f>Q13/$Q$6</f>
        <v>0.752</v>
      </c>
      <c r="S13" s="271"/>
      <c r="T13" s="272">
        <v>15</v>
      </c>
      <c r="U13" s="272">
        <v>15.4</v>
      </c>
      <c r="V13" s="279">
        <f>T13+U13</f>
        <v>30.4</v>
      </c>
      <c r="W13" s="274">
        <f>D13</f>
        <v>5</v>
      </c>
      <c r="X13" s="275">
        <f>E13+G13+F13</f>
        <v>6</v>
      </c>
      <c r="Y13" s="275">
        <f>L13</f>
        <v>8</v>
      </c>
      <c r="Z13" s="275">
        <f>M13+N13</f>
        <v>14.6</v>
      </c>
      <c r="AA13" s="275">
        <f>P13</f>
        <v>4</v>
      </c>
      <c r="AB13" s="275">
        <f>SUM(T13,U13)</f>
        <v>30.4</v>
      </c>
      <c r="AC13" s="346">
        <f>SUM(W13:AB13)</f>
        <v>68</v>
      </c>
      <c r="AD13" s="339">
        <v>7</v>
      </c>
    </row>
    <row r="14" spans="2:30" ht="29.25" customHeight="1">
      <c r="B14" s="236">
        <v>11</v>
      </c>
      <c r="C14" s="237" t="s">
        <v>42</v>
      </c>
      <c r="D14" s="238">
        <v>5</v>
      </c>
      <c r="E14" s="239">
        <v>1</v>
      </c>
      <c r="F14" s="240">
        <f>E14</f>
        <v>1</v>
      </c>
      <c r="G14" s="241">
        <v>6</v>
      </c>
      <c r="H14" s="242">
        <f>E14+F14+G14</f>
        <v>8</v>
      </c>
      <c r="I14" s="243">
        <v>10</v>
      </c>
      <c r="J14" s="240">
        <v>10</v>
      </c>
      <c r="K14" s="244">
        <v>8</v>
      </c>
      <c r="L14" s="245">
        <f>(I14+J14+K14)/3</f>
        <v>9.333333333333334</v>
      </c>
      <c r="M14" s="246">
        <v>6.5</v>
      </c>
      <c r="N14" s="242">
        <v>6</v>
      </c>
      <c r="O14" s="247"/>
      <c r="P14" s="238">
        <v>0</v>
      </c>
      <c r="Q14" s="248">
        <f>D14+H14+L14+M14+N14+P14</f>
        <v>34.833333333333336</v>
      </c>
      <c r="R14" s="249">
        <f>Q14/$Q$6</f>
        <v>0.6966666666666668</v>
      </c>
      <c r="S14" s="250"/>
      <c r="T14" s="235">
        <v>15</v>
      </c>
      <c r="U14" s="235">
        <v>16.2</v>
      </c>
      <c r="V14" s="252">
        <f>T14+U14</f>
        <v>31.2</v>
      </c>
      <c r="W14" s="255">
        <f>D14</f>
        <v>5</v>
      </c>
      <c r="X14" s="251">
        <f>E14+G14+F14</f>
        <v>8</v>
      </c>
      <c r="Y14" s="251">
        <f>L14</f>
        <v>9.333333333333334</v>
      </c>
      <c r="Z14" s="251">
        <f>M14+N14</f>
        <v>12.5</v>
      </c>
      <c r="AA14" s="251">
        <f>P14</f>
        <v>0</v>
      </c>
      <c r="AB14" s="251">
        <f>SUM(T14,U14)</f>
        <v>31.2</v>
      </c>
      <c r="AC14" s="345">
        <f>SUM(W14:AB14)</f>
        <v>66.03333333333333</v>
      </c>
      <c r="AD14" s="338">
        <v>7</v>
      </c>
    </row>
    <row r="15" spans="2:30" ht="29.25" customHeight="1">
      <c r="B15" s="387">
        <v>6</v>
      </c>
      <c r="C15" s="388" t="s">
        <v>38</v>
      </c>
      <c r="D15" s="389">
        <v>5</v>
      </c>
      <c r="E15" s="390">
        <v>2</v>
      </c>
      <c r="F15" s="394">
        <f>E15</f>
        <v>2</v>
      </c>
      <c r="G15" s="391">
        <v>5</v>
      </c>
      <c r="H15" s="408">
        <f>E15+F15+G15</f>
        <v>9</v>
      </c>
      <c r="I15" s="393">
        <v>9</v>
      </c>
      <c r="J15" s="391">
        <v>10</v>
      </c>
      <c r="K15" s="394">
        <v>8</v>
      </c>
      <c r="L15" s="395">
        <f>(I15+J15+K15)/3</f>
        <v>9</v>
      </c>
      <c r="M15" s="396">
        <v>7.2</v>
      </c>
      <c r="N15" s="392">
        <v>5.6</v>
      </c>
      <c r="O15" s="397"/>
      <c r="P15" s="389">
        <v>0</v>
      </c>
      <c r="Q15" s="398">
        <f>D15+H15+L15+M15+N15+P15</f>
        <v>35.8</v>
      </c>
      <c r="R15" s="399">
        <f>Q15/$Q$6</f>
        <v>0.716</v>
      </c>
      <c r="S15" s="400"/>
      <c r="T15" s="401">
        <v>15.6</v>
      </c>
      <c r="U15" s="402">
        <v>11.6</v>
      </c>
      <c r="V15" s="403">
        <f>T15+U15</f>
        <v>27.2</v>
      </c>
      <c r="W15" s="404">
        <f>D15</f>
        <v>5</v>
      </c>
      <c r="X15" s="405">
        <f>E15+G15+F15</f>
        <v>9</v>
      </c>
      <c r="Y15" s="405">
        <f>L15</f>
        <v>9</v>
      </c>
      <c r="Z15" s="405">
        <f>M15+N15</f>
        <v>12.8</v>
      </c>
      <c r="AA15" s="405">
        <f>P15</f>
        <v>0</v>
      </c>
      <c r="AB15" s="405">
        <f>SUM(T15,U15)</f>
        <v>27.2</v>
      </c>
      <c r="AC15" s="406">
        <f>SUM(W15:AB15)</f>
        <v>63</v>
      </c>
      <c r="AD15" s="407">
        <v>6</v>
      </c>
    </row>
    <row r="16" spans="2:30" ht="29.25" customHeight="1">
      <c r="B16" s="236">
        <v>8</v>
      </c>
      <c r="C16" s="237" t="s">
        <v>39</v>
      </c>
      <c r="D16" s="238">
        <v>5</v>
      </c>
      <c r="E16" s="239">
        <v>2</v>
      </c>
      <c r="F16" s="240">
        <f>E16</f>
        <v>2</v>
      </c>
      <c r="G16" s="223">
        <v>5</v>
      </c>
      <c r="H16" s="242">
        <f>E16+F16+G16</f>
        <v>9</v>
      </c>
      <c r="I16" s="243">
        <v>9</v>
      </c>
      <c r="J16" s="240">
        <v>8</v>
      </c>
      <c r="K16" s="244">
        <v>6</v>
      </c>
      <c r="L16" s="245">
        <f>(I16+J16+K16)/3</f>
        <v>7.666666666666667</v>
      </c>
      <c r="M16" s="246">
        <v>6.7</v>
      </c>
      <c r="N16" s="242">
        <v>5.6</v>
      </c>
      <c r="O16" s="247"/>
      <c r="P16" s="238">
        <f>1+4</f>
        <v>5</v>
      </c>
      <c r="Q16" s="248">
        <f>D16+H16+L16+M16+N16+P16</f>
        <v>38.96666666666667</v>
      </c>
      <c r="R16" s="249">
        <f>Q16/$Q$6</f>
        <v>0.7793333333333333</v>
      </c>
      <c r="S16" s="250"/>
      <c r="T16" s="235">
        <v>11.5</v>
      </c>
      <c r="U16" s="235">
        <v>12.5</v>
      </c>
      <c r="V16" s="252">
        <f>T16+U16</f>
        <v>24</v>
      </c>
      <c r="W16" s="255">
        <f>D16</f>
        <v>5</v>
      </c>
      <c r="X16" s="251">
        <f>E16+G16+F16</f>
        <v>9</v>
      </c>
      <c r="Y16" s="251">
        <f>L16</f>
        <v>7.666666666666667</v>
      </c>
      <c r="Z16" s="251">
        <f>M16+N16</f>
        <v>12.3</v>
      </c>
      <c r="AA16" s="251">
        <f>P16</f>
        <v>5</v>
      </c>
      <c r="AB16" s="251">
        <f>SUM(T16,U16)</f>
        <v>24</v>
      </c>
      <c r="AC16" s="345">
        <f>SUM(W16:AB16)</f>
        <v>62.96666666666667</v>
      </c>
      <c r="AD16" s="338">
        <v>6</v>
      </c>
    </row>
    <row r="17" spans="2:30" ht="29.25" customHeight="1">
      <c r="B17" s="236">
        <v>4</v>
      </c>
      <c r="C17" s="237" t="s">
        <v>36</v>
      </c>
      <c r="D17" s="238">
        <v>5</v>
      </c>
      <c r="E17" s="239">
        <v>1.4</v>
      </c>
      <c r="F17" s="240">
        <f>E17</f>
        <v>1.4</v>
      </c>
      <c r="G17" s="240">
        <v>4</v>
      </c>
      <c r="H17" s="242">
        <f>E17+F17+G17</f>
        <v>6.8</v>
      </c>
      <c r="I17" s="243">
        <v>10</v>
      </c>
      <c r="J17" s="240">
        <v>10</v>
      </c>
      <c r="K17" s="244">
        <v>10</v>
      </c>
      <c r="L17" s="245">
        <f>(I17+J17+K17)/3</f>
        <v>10</v>
      </c>
      <c r="M17" s="246">
        <v>6.5</v>
      </c>
      <c r="N17" s="242">
        <v>5.8</v>
      </c>
      <c r="O17" s="247"/>
      <c r="P17" s="238">
        <v>0</v>
      </c>
      <c r="Q17" s="248">
        <f>D17+H17+L17+M17+N17+P17</f>
        <v>34.1</v>
      </c>
      <c r="R17" s="249">
        <f>Q17/$Q$6</f>
        <v>0.682</v>
      </c>
      <c r="S17" s="250"/>
      <c r="T17" s="235">
        <v>11.5</v>
      </c>
      <c r="U17" s="235">
        <v>15.4</v>
      </c>
      <c r="V17" s="252">
        <f>T17+U17</f>
        <v>26.9</v>
      </c>
      <c r="W17" s="255">
        <f>D17</f>
        <v>5</v>
      </c>
      <c r="X17" s="251">
        <f>E17+G17+F17</f>
        <v>6.800000000000001</v>
      </c>
      <c r="Y17" s="251">
        <f>L17</f>
        <v>10</v>
      </c>
      <c r="Z17" s="251">
        <f>M17+N17</f>
        <v>12.3</v>
      </c>
      <c r="AA17" s="251">
        <f>P17</f>
        <v>0</v>
      </c>
      <c r="AB17" s="251">
        <f>SUM(T17,U17)</f>
        <v>26.9</v>
      </c>
      <c r="AC17" s="345">
        <f>SUM(W17:AB17)</f>
        <v>61</v>
      </c>
      <c r="AD17" s="338">
        <v>6</v>
      </c>
    </row>
    <row r="18" spans="2:30" ht="29.25" customHeight="1" thickBot="1">
      <c r="B18" s="387">
        <v>22</v>
      </c>
      <c r="C18" s="388" t="s">
        <v>55</v>
      </c>
      <c r="D18" s="389">
        <v>5</v>
      </c>
      <c r="E18" s="390">
        <v>1</v>
      </c>
      <c r="F18" s="391">
        <f>E18</f>
        <v>1</v>
      </c>
      <c r="G18" s="412">
        <v>3</v>
      </c>
      <c r="H18" s="392">
        <f>E18+F18+G18</f>
        <v>5</v>
      </c>
      <c r="I18" s="393">
        <v>9</v>
      </c>
      <c r="J18" s="391">
        <v>10</v>
      </c>
      <c r="K18" s="394">
        <v>8</v>
      </c>
      <c r="L18" s="395">
        <f>(I18+J18+K18)/3</f>
        <v>9</v>
      </c>
      <c r="M18" s="396">
        <v>5.1</v>
      </c>
      <c r="N18" s="392">
        <v>5.9</v>
      </c>
      <c r="O18" s="397"/>
      <c r="P18" s="389">
        <v>5</v>
      </c>
      <c r="Q18" s="398">
        <f>D18+H18+L18+M18+N18+P18</f>
        <v>35</v>
      </c>
      <c r="R18" s="399">
        <f>Q18/$Q$6</f>
        <v>0.7</v>
      </c>
      <c r="S18" s="400"/>
      <c r="T18" s="401">
        <v>15.6</v>
      </c>
      <c r="U18" s="402">
        <v>10.4</v>
      </c>
      <c r="V18" s="403">
        <f>T18+U18</f>
        <v>26</v>
      </c>
      <c r="W18" s="404">
        <f>D18</f>
        <v>5</v>
      </c>
      <c r="X18" s="405">
        <f>E18+G18+F18</f>
        <v>5</v>
      </c>
      <c r="Y18" s="405">
        <f>L18</f>
        <v>9</v>
      </c>
      <c r="Z18" s="405">
        <f>M18+N18</f>
        <v>11</v>
      </c>
      <c r="AA18" s="405">
        <f>P18</f>
        <v>5</v>
      </c>
      <c r="AB18" s="405">
        <f>SUM(T18,U18)</f>
        <v>26</v>
      </c>
      <c r="AC18" s="406">
        <f>SUM(W18:AB18)</f>
        <v>61</v>
      </c>
      <c r="AD18" s="407">
        <v>6</v>
      </c>
    </row>
    <row r="19" spans="2:30" ht="29.25" customHeight="1" thickBot="1">
      <c r="B19" s="353">
        <v>3</v>
      </c>
      <c r="C19" s="354" t="s">
        <v>35</v>
      </c>
      <c r="D19" s="355">
        <v>5</v>
      </c>
      <c r="E19" s="356">
        <v>0</v>
      </c>
      <c r="F19" s="360">
        <v>1</v>
      </c>
      <c r="G19" s="411">
        <v>4</v>
      </c>
      <c r="H19" s="415">
        <f>E19+F19+G19</f>
        <v>5</v>
      </c>
      <c r="I19" s="359">
        <v>10</v>
      </c>
      <c r="J19" s="357">
        <v>10</v>
      </c>
      <c r="K19" s="360">
        <v>7</v>
      </c>
      <c r="L19" s="361">
        <f>(I19+J19+K19)/3</f>
        <v>9</v>
      </c>
      <c r="M19" s="362">
        <v>7.2</v>
      </c>
      <c r="N19" s="358">
        <v>7.4</v>
      </c>
      <c r="O19" s="363"/>
      <c r="P19" s="355">
        <v>0</v>
      </c>
      <c r="Q19" s="364">
        <f>D19+H19+L19+M19+N19+P19</f>
        <v>33.6</v>
      </c>
      <c r="R19" s="365">
        <f>Q19/$Q$6</f>
        <v>0.672</v>
      </c>
      <c r="S19" s="366"/>
      <c r="T19" s="416">
        <v>10.4</v>
      </c>
      <c r="U19" s="367">
        <v>15</v>
      </c>
      <c r="V19" s="368">
        <f>T19+U19</f>
        <v>25.4</v>
      </c>
      <c r="W19" s="369">
        <f>D19</f>
        <v>5</v>
      </c>
      <c r="X19" s="370">
        <f>E19+G19+F19</f>
        <v>5</v>
      </c>
      <c r="Y19" s="370">
        <f>L19</f>
        <v>9</v>
      </c>
      <c r="Z19" s="370">
        <f>M19+N19</f>
        <v>14.600000000000001</v>
      </c>
      <c r="AA19" s="370">
        <f>P19</f>
        <v>0</v>
      </c>
      <c r="AB19" s="370">
        <f>SUM(T19,U19)</f>
        <v>25.4</v>
      </c>
      <c r="AC19" s="371">
        <f>SUM(W19:AB19)</f>
        <v>59</v>
      </c>
      <c r="AD19" s="372">
        <v>6</v>
      </c>
    </row>
    <row r="20" spans="2:30" ht="29.25" customHeight="1">
      <c r="B20" s="387">
        <v>16</v>
      </c>
      <c r="C20" s="388" t="s">
        <v>48</v>
      </c>
      <c r="D20" s="389">
        <v>5</v>
      </c>
      <c r="E20" s="390">
        <v>1.4</v>
      </c>
      <c r="F20" s="391">
        <f>E20</f>
        <v>1.4</v>
      </c>
      <c r="G20" s="413">
        <v>3</v>
      </c>
      <c r="H20" s="392">
        <f>E20+F20+G20</f>
        <v>5.8</v>
      </c>
      <c r="I20" s="393">
        <v>10</v>
      </c>
      <c r="J20" s="391">
        <v>10</v>
      </c>
      <c r="K20" s="394">
        <v>8</v>
      </c>
      <c r="L20" s="395">
        <f>(I20+J20+K20)/3</f>
        <v>9.333333333333334</v>
      </c>
      <c r="M20" s="396">
        <v>5.5</v>
      </c>
      <c r="N20" s="392">
        <v>7.3</v>
      </c>
      <c r="O20" s="397"/>
      <c r="P20" s="389">
        <v>3</v>
      </c>
      <c r="Q20" s="398">
        <f>D20+H20+L20+M20+N20+P20</f>
        <v>35.93333333333333</v>
      </c>
      <c r="R20" s="399">
        <f>Q20/$Q$6</f>
        <v>0.7186666666666666</v>
      </c>
      <c r="S20" s="400"/>
      <c r="T20" s="401">
        <v>11.3</v>
      </c>
      <c r="U20" s="402">
        <v>10.8</v>
      </c>
      <c r="V20" s="403">
        <f>T20+U20</f>
        <v>22.1</v>
      </c>
      <c r="W20" s="404">
        <f>D20</f>
        <v>5</v>
      </c>
      <c r="X20" s="405">
        <f>E20+G20+F20</f>
        <v>5.800000000000001</v>
      </c>
      <c r="Y20" s="405">
        <f>L20</f>
        <v>9.333333333333334</v>
      </c>
      <c r="Z20" s="405">
        <f>M20+N20</f>
        <v>12.8</v>
      </c>
      <c r="AA20" s="405">
        <f>P20</f>
        <v>3</v>
      </c>
      <c r="AB20" s="405">
        <f>SUM(T20,U20)</f>
        <v>22.1</v>
      </c>
      <c r="AC20" s="406">
        <f>SUM(W20:AB20)</f>
        <v>58.03333333333334</v>
      </c>
      <c r="AD20" s="407">
        <v>6</v>
      </c>
    </row>
    <row r="21" spans="2:30" ht="29.25" customHeight="1">
      <c r="B21" s="257">
        <v>19</v>
      </c>
      <c r="C21" s="258" t="s">
        <v>25</v>
      </c>
      <c r="D21" s="259">
        <v>2</v>
      </c>
      <c r="E21" s="280">
        <v>2</v>
      </c>
      <c r="F21" s="281">
        <v>2</v>
      </c>
      <c r="G21" s="281">
        <v>6</v>
      </c>
      <c r="H21" s="263">
        <f>E21+F21+G21</f>
        <v>10</v>
      </c>
      <c r="I21" s="282">
        <v>0</v>
      </c>
      <c r="J21" s="281">
        <v>8</v>
      </c>
      <c r="K21" s="283">
        <v>7</v>
      </c>
      <c r="L21" s="266">
        <f>(I21+J21+K21)/3</f>
        <v>5</v>
      </c>
      <c r="M21" s="267">
        <v>1.3</v>
      </c>
      <c r="N21" s="263">
        <v>4.5</v>
      </c>
      <c r="O21" s="268"/>
      <c r="P21" s="259">
        <v>7</v>
      </c>
      <c r="Q21" s="269">
        <f>D21+H21+L21+M21+N21+P21</f>
        <v>29.8</v>
      </c>
      <c r="R21" s="270">
        <f>Q21/$Q$6</f>
        <v>0.596</v>
      </c>
      <c r="S21" s="284"/>
      <c r="T21" s="417">
        <v>10</v>
      </c>
      <c r="U21" s="272">
        <v>15.2</v>
      </c>
      <c r="V21" s="279">
        <f>T21+U21</f>
        <v>25.2</v>
      </c>
      <c r="W21" s="274">
        <f>D21</f>
        <v>2</v>
      </c>
      <c r="X21" s="275">
        <f>E21+G21+F21</f>
        <v>10</v>
      </c>
      <c r="Y21" s="275">
        <f>L21</f>
        <v>5</v>
      </c>
      <c r="Z21" s="275">
        <f>M21+N21</f>
        <v>5.8</v>
      </c>
      <c r="AA21" s="275">
        <f>P21</f>
        <v>7</v>
      </c>
      <c r="AB21" s="275">
        <f>SUM(T21,U21)</f>
        <v>25.2</v>
      </c>
      <c r="AC21" s="346">
        <f>SUM(W21:AB21)</f>
        <v>55</v>
      </c>
      <c r="AD21" s="339">
        <v>6</v>
      </c>
    </row>
    <row r="22" spans="2:30" ht="29.25" customHeight="1">
      <c r="B22" s="315">
        <v>27</v>
      </c>
      <c r="C22" s="316" t="s">
        <v>27</v>
      </c>
      <c r="D22" s="95">
        <v>4</v>
      </c>
      <c r="E22" s="317">
        <v>1.4</v>
      </c>
      <c r="F22" s="321">
        <f>E22</f>
        <v>1.4</v>
      </c>
      <c r="G22" s="321">
        <v>4</v>
      </c>
      <c r="H22" s="323">
        <f>E22+F22+G22</f>
        <v>6.8</v>
      </c>
      <c r="I22" s="320">
        <v>9</v>
      </c>
      <c r="J22" s="321">
        <v>9</v>
      </c>
      <c r="K22" s="318">
        <v>7</v>
      </c>
      <c r="L22" s="322">
        <f>(I22+J22+K22)/3</f>
        <v>8.333333333333334</v>
      </c>
      <c r="M22" s="51">
        <v>5.7</v>
      </c>
      <c r="N22" s="323">
        <v>2.1</v>
      </c>
      <c r="O22" s="324"/>
      <c r="P22" s="95">
        <v>5</v>
      </c>
      <c r="Q22" s="325">
        <f>D22+H22+L22+M22+N22+P22</f>
        <v>31.933333333333334</v>
      </c>
      <c r="R22" s="326">
        <f>Q22/$Q$6</f>
        <v>0.6386666666666667</v>
      </c>
      <c r="S22" s="327"/>
      <c r="T22" s="195" t="s">
        <v>74</v>
      </c>
      <c r="U22" s="331"/>
      <c r="V22" s="332"/>
      <c r="W22" s="383"/>
      <c r="X22" s="384"/>
      <c r="Y22" s="384"/>
      <c r="Z22" s="384"/>
      <c r="AA22" s="384"/>
      <c r="AB22" s="384"/>
      <c r="AC22" s="385"/>
      <c r="AD22" s="386"/>
    </row>
    <row r="23" spans="2:30" ht="29.25" customHeight="1">
      <c r="B23" s="32">
        <v>7</v>
      </c>
      <c r="C23" s="67" t="s">
        <v>72</v>
      </c>
      <c r="D23" s="96">
        <v>5</v>
      </c>
      <c r="E23" s="99">
        <v>0</v>
      </c>
      <c r="F23" s="100">
        <f>E23</f>
        <v>0</v>
      </c>
      <c r="G23" s="100">
        <v>2</v>
      </c>
      <c r="H23" s="45">
        <f>E23+F23+G23</f>
        <v>2</v>
      </c>
      <c r="I23" s="118">
        <v>10</v>
      </c>
      <c r="J23" s="100">
        <v>9</v>
      </c>
      <c r="K23" s="102">
        <v>6</v>
      </c>
      <c r="L23" s="128">
        <f>(I23+J23+K23)/3</f>
        <v>8.333333333333334</v>
      </c>
      <c r="M23" s="74">
        <v>4.5</v>
      </c>
      <c r="N23" s="45">
        <v>6.8</v>
      </c>
      <c r="O23" s="46"/>
      <c r="P23" s="96">
        <v>5</v>
      </c>
      <c r="Q23" s="124">
        <f>D23+H23+L23+M23+N23+P23</f>
        <v>31.633333333333336</v>
      </c>
      <c r="R23" s="123">
        <f>Q23/$Q$6</f>
        <v>0.6326666666666667</v>
      </c>
      <c r="S23" s="200"/>
      <c r="T23" s="352">
        <v>5</v>
      </c>
      <c r="U23" s="381"/>
      <c r="V23" s="382"/>
      <c r="W23" s="383"/>
      <c r="X23" s="384"/>
      <c r="Y23" s="384"/>
      <c r="Z23" s="384"/>
      <c r="AA23" s="384"/>
      <c r="AB23" s="384"/>
      <c r="AC23" s="385"/>
      <c r="AD23" s="386"/>
    </row>
    <row r="24" spans="2:30" ht="29.25" customHeight="1">
      <c r="B24" s="32">
        <v>13</v>
      </c>
      <c r="C24" s="67" t="s">
        <v>44</v>
      </c>
      <c r="D24" s="96">
        <v>3</v>
      </c>
      <c r="E24" s="99">
        <v>1</v>
      </c>
      <c r="F24" s="100">
        <f>E24</f>
        <v>1</v>
      </c>
      <c r="G24" s="100">
        <v>4</v>
      </c>
      <c r="H24" s="45">
        <f>E24+F24+G24</f>
        <v>6</v>
      </c>
      <c r="I24" s="118">
        <v>10</v>
      </c>
      <c r="J24" s="100">
        <v>10</v>
      </c>
      <c r="K24" s="102">
        <v>6</v>
      </c>
      <c r="L24" s="128">
        <f>(I24+J24+K24)/3</f>
        <v>8.666666666666666</v>
      </c>
      <c r="M24" s="74">
        <v>5.7</v>
      </c>
      <c r="N24" s="45">
        <v>5.6</v>
      </c>
      <c r="O24" s="46"/>
      <c r="P24" s="96">
        <f>1+1</f>
        <v>2</v>
      </c>
      <c r="Q24" s="124">
        <f>D24+H24+L24+M24+N24+P24</f>
        <v>30.96666666666666</v>
      </c>
      <c r="R24" s="123">
        <f>Q24/$Q$6</f>
        <v>0.6193333333333332</v>
      </c>
      <c r="S24" s="200"/>
      <c r="T24" s="352">
        <v>0</v>
      </c>
      <c r="U24" s="381"/>
      <c r="V24" s="382"/>
      <c r="W24" s="383"/>
      <c r="X24" s="384"/>
      <c r="Y24" s="384"/>
      <c r="Z24" s="384"/>
      <c r="AA24" s="384"/>
      <c r="AB24" s="384"/>
      <c r="AC24" s="385"/>
      <c r="AD24" s="386"/>
    </row>
    <row r="25" spans="2:30" ht="29.25" customHeight="1" thickBot="1">
      <c r="B25" s="315">
        <v>20</v>
      </c>
      <c r="C25" s="316" t="s">
        <v>53</v>
      </c>
      <c r="D25" s="95">
        <v>4</v>
      </c>
      <c r="E25" s="317">
        <v>0</v>
      </c>
      <c r="F25" s="321">
        <f>E25</f>
        <v>0</v>
      </c>
      <c r="G25" s="410">
        <v>4</v>
      </c>
      <c r="H25" s="323">
        <f>E25+F25+G25</f>
        <v>4</v>
      </c>
      <c r="I25" s="320">
        <v>9</v>
      </c>
      <c r="J25" s="321">
        <v>8</v>
      </c>
      <c r="K25" s="318">
        <v>5</v>
      </c>
      <c r="L25" s="322">
        <f>(I25+J25+K25)/3</f>
        <v>7.333333333333333</v>
      </c>
      <c r="M25" s="51">
        <v>4.4</v>
      </c>
      <c r="N25" s="323">
        <v>5.3</v>
      </c>
      <c r="O25" s="324"/>
      <c r="P25" s="95">
        <v>5</v>
      </c>
      <c r="Q25" s="325">
        <f>D25+H25+L25+M25+N25+P25</f>
        <v>30.033333333333335</v>
      </c>
      <c r="R25" s="326">
        <f>Q25/$Q$6</f>
        <v>0.6006666666666667</v>
      </c>
      <c r="S25" s="328"/>
      <c r="T25" s="195" t="s">
        <v>74</v>
      </c>
      <c r="U25" s="381"/>
      <c r="V25" s="382"/>
      <c r="W25" s="383"/>
      <c r="X25" s="384"/>
      <c r="Y25" s="384"/>
      <c r="Z25" s="384"/>
      <c r="AA25" s="384"/>
      <c r="AB25" s="384"/>
      <c r="AC25" s="385"/>
      <c r="AD25" s="386"/>
    </row>
    <row r="26" spans="2:30" ht="29.25" customHeight="1" thickBot="1">
      <c r="B26" s="315">
        <v>21</v>
      </c>
      <c r="C26" s="316" t="s">
        <v>54</v>
      </c>
      <c r="D26" s="95">
        <v>2</v>
      </c>
      <c r="E26" s="317">
        <v>1</v>
      </c>
      <c r="F26" s="318">
        <f>E26</f>
        <v>1</v>
      </c>
      <c r="G26" s="414">
        <v>4</v>
      </c>
      <c r="H26" s="319">
        <f>E26+F26+G26</f>
        <v>6</v>
      </c>
      <c r="I26" s="320">
        <v>9</v>
      </c>
      <c r="J26" s="321">
        <v>8</v>
      </c>
      <c r="K26" s="318">
        <v>0</v>
      </c>
      <c r="L26" s="322">
        <f>(I26+J26+K26)/3</f>
        <v>5.666666666666667</v>
      </c>
      <c r="M26" s="51">
        <v>3.8</v>
      </c>
      <c r="N26" s="323">
        <v>5.4</v>
      </c>
      <c r="O26" s="324"/>
      <c r="P26" s="95">
        <v>7</v>
      </c>
      <c r="Q26" s="325">
        <f>D26+H26+L26+M26+N26+P26</f>
        <v>29.866666666666667</v>
      </c>
      <c r="R26" s="326">
        <f>Q26/$Q$6</f>
        <v>0.5973333333333334</v>
      </c>
      <c r="S26" s="328"/>
      <c r="T26" s="195" t="s">
        <v>74</v>
      </c>
      <c r="U26" s="381"/>
      <c r="V26" s="382"/>
      <c r="W26" s="383"/>
      <c r="X26" s="384"/>
      <c r="Y26" s="384"/>
      <c r="Z26" s="384"/>
      <c r="AA26" s="384"/>
      <c r="AB26" s="384"/>
      <c r="AC26" s="385"/>
      <c r="AD26" s="386"/>
    </row>
    <row r="27" spans="2:30" ht="29.25" customHeight="1" thickBot="1">
      <c r="B27" s="32">
        <v>10</v>
      </c>
      <c r="C27" s="67" t="s">
        <v>41</v>
      </c>
      <c r="D27" s="96">
        <v>3</v>
      </c>
      <c r="E27" s="99">
        <v>2</v>
      </c>
      <c r="F27" s="102">
        <f>E27</f>
        <v>2</v>
      </c>
      <c r="G27" s="278">
        <v>2</v>
      </c>
      <c r="H27" s="193">
        <f>E27+F27+G27</f>
        <v>6</v>
      </c>
      <c r="I27" s="118">
        <v>10</v>
      </c>
      <c r="J27" s="100">
        <v>10</v>
      </c>
      <c r="K27" s="102">
        <v>7</v>
      </c>
      <c r="L27" s="128">
        <f>(I27+J27+K27)/3</f>
        <v>9</v>
      </c>
      <c r="M27" s="79">
        <v>8.9</v>
      </c>
      <c r="N27" s="45">
        <v>8</v>
      </c>
      <c r="O27" s="46"/>
      <c r="P27" s="96">
        <v>4</v>
      </c>
      <c r="Q27" s="124">
        <f>D27+H27+L27+M27+N27+P27</f>
        <v>38.9</v>
      </c>
      <c r="R27" s="123">
        <f>Q27/$Q$6</f>
        <v>0.778</v>
      </c>
      <c r="S27" s="200"/>
      <c r="T27" s="352" t="s">
        <v>73</v>
      </c>
      <c r="U27" s="381"/>
      <c r="V27" s="382"/>
      <c r="W27" s="383"/>
      <c r="X27" s="384"/>
      <c r="Y27" s="384"/>
      <c r="Z27" s="384"/>
      <c r="AA27" s="384"/>
      <c r="AB27" s="384"/>
      <c r="AC27" s="385"/>
      <c r="AD27" s="386"/>
    </row>
    <row r="28" spans="1:30" s="3" customFormat="1" ht="29.25" customHeight="1" thickBot="1">
      <c r="A28" s="7"/>
      <c r="B28" s="32">
        <v>15</v>
      </c>
      <c r="C28" s="67" t="s">
        <v>47</v>
      </c>
      <c r="D28" s="96">
        <v>5</v>
      </c>
      <c r="E28" s="99">
        <v>1</v>
      </c>
      <c r="F28" s="102">
        <f>E28</f>
        <v>1</v>
      </c>
      <c r="G28" s="373">
        <v>2</v>
      </c>
      <c r="H28" s="193">
        <f>E28+F28+G28</f>
        <v>4</v>
      </c>
      <c r="I28" s="118">
        <v>10</v>
      </c>
      <c r="J28" s="100">
        <v>9</v>
      </c>
      <c r="K28" s="102">
        <v>6</v>
      </c>
      <c r="L28" s="128">
        <f>(I28+J28+K28)/3</f>
        <v>8.333333333333334</v>
      </c>
      <c r="M28" s="79">
        <v>5.8</v>
      </c>
      <c r="N28" s="45">
        <v>5.6</v>
      </c>
      <c r="O28" s="46"/>
      <c r="P28" s="96">
        <v>5</v>
      </c>
      <c r="Q28" s="124">
        <f>D28+H28+L28+M28+N28+P28</f>
        <v>33.733333333333334</v>
      </c>
      <c r="R28" s="123">
        <f>Q28/$Q$6</f>
        <v>0.6746666666666666</v>
      </c>
      <c r="S28" s="200"/>
      <c r="T28" s="352" t="s">
        <v>73</v>
      </c>
      <c r="U28" s="329"/>
      <c r="V28" s="330"/>
      <c r="W28" s="383"/>
      <c r="X28" s="384"/>
      <c r="Y28" s="384"/>
      <c r="Z28" s="384"/>
      <c r="AA28" s="384"/>
      <c r="AB28" s="384"/>
      <c r="AC28" s="385"/>
      <c r="AD28" s="386"/>
    </row>
    <row r="29" spans="2:30" ht="29.25" customHeight="1" thickBot="1">
      <c r="B29" s="300">
        <v>26</v>
      </c>
      <c r="C29" s="285" t="s">
        <v>22</v>
      </c>
      <c r="D29" s="286">
        <v>5</v>
      </c>
      <c r="E29" s="287">
        <v>1</v>
      </c>
      <c r="F29" s="288">
        <f>E29</f>
        <v>1</v>
      </c>
      <c r="G29" s="289"/>
      <c r="H29" s="290">
        <f>E29+F29+G29</f>
        <v>2</v>
      </c>
      <c r="I29" s="291">
        <v>0</v>
      </c>
      <c r="J29" s="292">
        <v>7</v>
      </c>
      <c r="K29" s="288">
        <v>5</v>
      </c>
      <c r="L29" s="293">
        <f>(I29+J29+K29)/3</f>
        <v>4</v>
      </c>
      <c r="M29" s="294">
        <v>4.3</v>
      </c>
      <c r="N29" s="295">
        <v>6.3</v>
      </c>
      <c r="O29" s="296"/>
      <c r="P29" s="286">
        <v>0</v>
      </c>
      <c r="Q29" s="297">
        <f>D29+H29+L29+M29+N29+P29</f>
        <v>21.6</v>
      </c>
      <c r="R29" s="298">
        <f>Q29/$Q$6</f>
        <v>0.43200000000000005</v>
      </c>
      <c r="S29" s="301"/>
      <c r="T29" s="299" t="s">
        <v>74</v>
      </c>
      <c r="U29" s="299"/>
      <c r="V29" s="333"/>
      <c r="W29" s="347"/>
      <c r="X29" s="336"/>
      <c r="Y29" s="336"/>
      <c r="Z29" s="336"/>
      <c r="AA29" s="336"/>
      <c r="AB29" s="336"/>
      <c r="AC29" s="348"/>
      <c r="AD29" s="334"/>
    </row>
    <row r="30" spans="2:30" ht="29.25" customHeight="1" thickBot="1">
      <c r="B30" s="300">
        <v>25</v>
      </c>
      <c r="C30" s="285" t="s">
        <v>24</v>
      </c>
      <c r="D30" s="286">
        <v>2</v>
      </c>
      <c r="E30" s="303">
        <v>0</v>
      </c>
      <c r="F30" s="304">
        <f>E30</f>
        <v>0</v>
      </c>
      <c r="G30" s="305"/>
      <c r="H30" s="306">
        <f>E30+F30+G30</f>
        <v>0</v>
      </c>
      <c r="I30" s="291">
        <v>0</v>
      </c>
      <c r="J30" s="292">
        <v>9</v>
      </c>
      <c r="K30" s="288">
        <v>7</v>
      </c>
      <c r="L30" s="293">
        <f>(I30+J30+K30)/3</f>
        <v>5.333333333333333</v>
      </c>
      <c r="M30" s="307">
        <v>3.9</v>
      </c>
      <c r="N30" s="308">
        <v>4.2</v>
      </c>
      <c r="O30" s="309"/>
      <c r="P30" s="310">
        <v>0</v>
      </c>
      <c r="Q30" s="311">
        <f>D30+H30+L30+M30+N30+P30</f>
        <v>15.433333333333334</v>
      </c>
      <c r="R30" s="312">
        <f>Q30/$Q$6</f>
        <v>0.30866666666666664</v>
      </c>
      <c r="S30" s="301"/>
      <c r="T30" s="299" t="s">
        <v>74</v>
      </c>
      <c r="U30" s="299"/>
      <c r="V30" s="302"/>
      <c r="W30" s="349"/>
      <c r="X30" s="350"/>
      <c r="Y30" s="350"/>
      <c r="Z30" s="350"/>
      <c r="AA30" s="350"/>
      <c r="AB30" s="350"/>
      <c r="AC30" s="351"/>
      <c r="AD30" s="335"/>
    </row>
    <row r="31" spans="2:30" ht="29.25" customHeight="1" thickBot="1">
      <c r="B31" s="129">
        <v>24</v>
      </c>
      <c r="C31" s="130" t="s">
        <v>57</v>
      </c>
      <c r="D31" s="131">
        <v>0</v>
      </c>
      <c r="E31" s="152">
        <v>0</v>
      </c>
      <c r="F31" s="153">
        <f>E31</f>
        <v>0</v>
      </c>
      <c r="G31" s="153"/>
      <c r="H31" s="134">
        <f>E31+F31+G31</f>
        <v>0</v>
      </c>
      <c r="I31" s="154">
        <v>10</v>
      </c>
      <c r="J31" s="155">
        <v>0</v>
      </c>
      <c r="K31" s="156">
        <v>0</v>
      </c>
      <c r="L31" s="157">
        <f>(I31+J31+K31)/3</f>
        <v>3.3333333333333335</v>
      </c>
      <c r="M31" s="132">
        <v>0</v>
      </c>
      <c r="N31" s="133">
        <v>0</v>
      </c>
      <c r="O31" s="133"/>
      <c r="P31" s="134"/>
      <c r="Q31" s="158">
        <f>D31+H31+L31+M31+N31+P31</f>
        <v>3.3333333333333335</v>
      </c>
      <c r="R31" s="135">
        <f>Q31/$Q$6</f>
        <v>0.06666666666666667</v>
      </c>
      <c r="S31" s="136"/>
      <c r="T31" s="196"/>
      <c r="U31" s="204"/>
      <c r="V31" s="197"/>
      <c r="W31" s="138"/>
      <c r="X31" s="137"/>
      <c r="Y31" s="137"/>
      <c r="Z31" s="137"/>
      <c r="AA31" s="137"/>
      <c r="AB31" s="139"/>
      <c r="AC31" s="140"/>
      <c r="AD31" s="141"/>
    </row>
    <row r="32" spans="2:30" ht="29.25" customHeight="1" thickBot="1">
      <c r="B32" s="129">
        <v>32</v>
      </c>
      <c r="C32" s="142" t="s">
        <v>61</v>
      </c>
      <c r="D32" s="143">
        <v>0</v>
      </c>
      <c r="E32" s="159">
        <v>0</v>
      </c>
      <c r="F32" s="160">
        <f>E32</f>
        <v>0</v>
      </c>
      <c r="G32" s="160"/>
      <c r="H32" s="146">
        <f>E32+F32+G32</f>
        <v>0</v>
      </c>
      <c r="I32" s="161">
        <v>0</v>
      </c>
      <c r="J32" s="160">
        <v>0</v>
      </c>
      <c r="K32" s="162">
        <v>0</v>
      </c>
      <c r="L32" s="157">
        <f>(I32+J32+K32)/3</f>
        <v>0</v>
      </c>
      <c r="M32" s="144">
        <v>0</v>
      </c>
      <c r="N32" s="145">
        <v>0</v>
      </c>
      <c r="O32" s="145"/>
      <c r="P32" s="146">
        <v>1</v>
      </c>
      <c r="Q32" s="158">
        <f>D32+H32+L32+M32+N32+P32</f>
        <v>1</v>
      </c>
      <c r="R32" s="147">
        <f>Q32/$Q$6</f>
        <v>0.02</v>
      </c>
      <c r="S32" s="136"/>
      <c r="T32" s="196"/>
      <c r="U32" s="205"/>
      <c r="V32" s="197"/>
      <c r="W32" s="148"/>
      <c r="X32" s="149"/>
      <c r="Y32" s="149"/>
      <c r="Z32" s="149"/>
      <c r="AA32" s="149"/>
      <c r="AB32" s="139"/>
      <c r="AC32" s="140"/>
      <c r="AD32" s="141"/>
    </row>
    <row r="33" spans="2:30" ht="29.25" customHeight="1" thickBot="1">
      <c r="B33" s="150">
        <v>31</v>
      </c>
      <c r="C33" s="151" t="s">
        <v>60</v>
      </c>
      <c r="D33" s="163">
        <v>0</v>
      </c>
      <c r="E33" s="164">
        <v>0</v>
      </c>
      <c r="F33" s="165">
        <f>E33</f>
        <v>0</v>
      </c>
      <c r="G33" s="165"/>
      <c r="H33" s="166">
        <f>E33+F33+G33</f>
        <v>0</v>
      </c>
      <c r="I33" s="167">
        <v>0</v>
      </c>
      <c r="J33" s="165">
        <v>0</v>
      </c>
      <c r="K33" s="168">
        <v>0</v>
      </c>
      <c r="L33" s="169">
        <f>(I33+J33+K33)/3</f>
        <v>0</v>
      </c>
      <c r="M33" s="170">
        <v>0</v>
      </c>
      <c r="N33" s="171">
        <v>0</v>
      </c>
      <c r="O33" s="171"/>
      <c r="P33" s="166"/>
      <c r="Q33" s="158">
        <f>D33+H33+L33+M33+N33+P33</f>
        <v>0</v>
      </c>
      <c r="R33" s="172">
        <f>Q33/$Q$6</f>
        <v>0</v>
      </c>
      <c r="S33" s="173"/>
      <c r="T33" s="198"/>
      <c r="U33" s="205"/>
      <c r="V33" s="199"/>
      <c r="W33" s="175"/>
      <c r="X33" s="174"/>
      <c r="Y33" s="174"/>
      <c r="Z33" s="174"/>
      <c r="AA33" s="174"/>
      <c r="AB33" s="176"/>
      <c r="AC33" s="177"/>
      <c r="AD33" s="178"/>
    </row>
    <row r="34" spans="2:30" ht="29.25" customHeight="1" thickBot="1">
      <c r="B34" s="68"/>
      <c r="C34" s="69" t="s">
        <v>63</v>
      </c>
      <c r="D34" s="186"/>
      <c r="E34" s="187"/>
      <c r="F34" s="187"/>
      <c r="G34" s="187"/>
      <c r="H34" s="188"/>
      <c r="I34" s="187"/>
      <c r="J34" s="187"/>
      <c r="K34" s="187"/>
      <c r="L34" s="189"/>
      <c r="M34" s="188"/>
      <c r="N34" s="188"/>
      <c r="O34" s="188"/>
      <c r="P34" s="188"/>
      <c r="Q34" s="190"/>
      <c r="R34" s="191"/>
      <c r="S34" s="191"/>
      <c r="T34" s="207"/>
      <c r="U34" s="208"/>
      <c r="V34" s="207"/>
      <c r="W34" s="190"/>
      <c r="X34" s="190"/>
      <c r="Y34" s="190"/>
      <c r="Z34" s="190"/>
      <c r="AA34" s="190"/>
      <c r="AB34" s="190"/>
      <c r="AC34" s="190"/>
      <c r="AD34" s="192"/>
    </row>
    <row r="35" spans="1:30" s="3" customFormat="1" ht="29.25" customHeight="1" thickBot="1">
      <c r="A35" s="7"/>
      <c r="B35" s="70" t="s">
        <v>52</v>
      </c>
      <c r="C35" s="36" t="s">
        <v>50</v>
      </c>
      <c r="D35" s="42">
        <v>4</v>
      </c>
      <c r="E35" s="109">
        <v>2</v>
      </c>
      <c r="F35" s="110">
        <f>E35</f>
        <v>2</v>
      </c>
      <c r="G35" s="110">
        <v>4</v>
      </c>
      <c r="H35" s="111">
        <f>E35+F35+G35</f>
        <v>8</v>
      </c>
      <c r="I35" s="109">
        <v>10</v>
      </c>
      <c r="J35" s="110">
        <v>10</v>
      </c>
      <c r="K35" s="179">
        <v>7</v>
      </c>
      <c r="L35" s="180">
        <f>(I35+J35+K35)/3</f>
        <v>9</v>
      </c>
      <c r="M35" s="181">
        <v>6.2</v>
      </c>
      <c r="N35" s="182">
        <v>6</v>
      </c>
      <c r="O35" s="39"/>
      <c r="P35" s="183">
        <v>5</v>
      </c>
      <c r="Q35" s="184">
        <f>D35+H35+L35+M35+N35+P35</f>
        <v>38.2</v>
      </c>
      <c r="R35" s="185">
        <f>Q35/$Q$6</f>
        <v>0.764</v>
      </c>
      <c r="S35" s="40"/>
      <c r="T35" s="209"/>
      <c r="U35" s="194"/>
      <c r="V35" s="210"/>
      <c r="W35" s="33"/>
      <c r="X35" s="34"/>
      <c r="Y35" s="34"/>
      <c r="Z35" s="34"/>
      <c r="AA35" s="34"/>
      <c r="AB35" s="41"/>
      <c r="AC35" s="31"/>
      <c r="AD35" s="42"/>
    </row>
    <row r="36" spans="2:30" ht="29.25" customHeight="1" thickBot="1">
      <c r="B36" s="54" t="s">
        <v>59</v>
      </c>
      <c r="C36" s="37" t="s">
        <v>58</v>
      </c>
      <c r="D36" s="38">
        <v>5</v>
      </c>
      <c r="E36" s="97">
        <v>2</v>
      </c>
      <c r="F36" s="98">
        <f>E36</f>
        <v>2</v>
      </c>
      <c r="G36" s="98">
        <v>5</v>
      </c>
      <c r="H36" s="45">
        <f>E36+F36+G36</f>
        <v>9</v>
      </c>
      <c r="I36" s="97">
        <v>9</v>
      </c>
      <c r="J36" s="98">
        <v>9</v>
      </c>
      <c r="K36" s="101">
        <v>6</v>
      </c>
      <c r="L36" s="128">
        <f>(I36+J36+K36)/3</f>
        <v>8</v>
      </c>
      <c r="M36" s="51">
        <v>6.1</v>
      </c>
      <c r="N36" s="93">
        <v>3.4</v>
      </c>
      <c r="O36" s="39"/>
      <c r="P36" s="95">
        <f>2+3</f>
        <v>5</v>
      </c>
      <c r="Q36" s="124">
        <f>D36+H36+L36+M36+N36+P36</f>
        <v>36.5</v>
      </c>
      <c r="R36" s="122">
        <f>Q36/$Q$6</f>
        <v>0.73</v>
      </c>
      <c r="S36" s="43"/>
      <c r="T36" s="211"/>
      <c r="U36" s="195"/>
      <c r="V36" s="212"/>
      <c r="W36" s="33"/>
      <c r="X36" s="34"/>
      <c r="Y36" s="34"/>
      <c r="Z36" s="34"/>
      <c r="AA36" s="34"/>
      <c r="AB36" s="41"/>
      <c r="AC36" s="31"/>
      <c r="AD36" s="42"/>
    </row>
    <row r="37" spans="2:30" ht="29.25" customHeight="1" thickBot="1">
      <c r="B37" s="71" t="s">
        <v>62</v>
      </c>
      <c r="C37" s="72" t="s">
        <v>40</v>
      </c>
      <c r="D37" s="44">
        <v>1</v>
      </c>
      <c r="E37" s="99">
        <v>2</v>
      </c>
      <c r="F37" s="100">
        <f>E37</f>
        <v>2</v>
      </c>
      <c r="G37" s="100">
        <v>3</v>
      </c>
      <c r="H37" s="45">
        <f>E37+F37+G37</f>
        <v>7</v>
      </c>
      <c r="I37" s="99">
        <v>9</v>
      </c>
      <c r="J37" s="100">
        <v>10</v>
      </c>
      <c r="K37" s="102">
        <v>6</v>
      </c>
      <c r="L37" s="128">
        <f>(I37+J37+K37)/3</f>
        <v>8.333333333333334</v>
      </c>
      <c r="M37" s="74">
        <v>6.2</v>
      </c>
      <c r="N37" s="92">
        <v>5.1</v>
      </c>
      <c r="O37" s="75"/>
      <c r="P37" s="96">
        <v>0</v>
      </c>
      <c r="Q37" s="124">
        <f>D37+H37+L37+M37+N37+P37</f>
        <v>27.633333333333333</v>
      </c>
      <c r="R37" s="127">
        <f>Q37/$Q$6</f>
        <v>0.5526666666666666</v>
      </c>
      <c r="S37" s="76"/>
      <c r="T37" s="202"/>
      <c r="U37" s="195"/>
      <c r="V37" s="203"/>
      <c r="W37" s="201"/>
      <c r="X37" s="53"/>
      <c r="Y37" s="53"/>
      <c r="Z37" s="53"/>
      <c r="AA37" s="53"/>
      <c r="AB37" s="73"/>
      <c r="AC37" s="77"/>
      <c r="AD37" s="78"/>
    </row>
    <row r="38" spans="2:30" ht="29.25" customHeight="1" thickBot="1">
      <c r="B38" s="71" t="s">
        <v>51</v>
      </c>
      <c r="C38" s="72" t="s">
        <v>49</v>
      </c>
      <c r="D38" s="44">
        <v>0</v>
      </c>
      <c r="E38" s="99">
        <v>2</v>
      </c>
      <c r="F38" s="100">
        <f>E38</f>
        <v>2</v>
      </c>
      <c r="G38" s="100">
        <v>3</v>
      </c>
      <c r="H38" s="45">
        <f>E38+F38+G38</f>
        <v>7</v>
      </c>
      <c r="I38" s="99">
        <v>10</v>
      </c>
      <c r="J38" s="100">
        <v>8</v>
      </c>
      <c r="K38" s="102">
        <v>7</v>
      </c>
      <c r="L38" s="128">
        <f>(I38+J38+K38)/3</f>
        <v>8.333333333333334</v>
      </c>
      <c r="M38" s="79">
        <v>4.9</v>
      </c>
      <c r="N38" s="45">
        <v>4.6</v>
      </c>
      <c r="O38" s="75"/>
      <c r="P38" s="96">
        <v>0</v>
      </c>
      <c r="Q38" s="125">
        <f>D38+H38+L38+M38+N38+P38</f>
        <v>24.833333333333336</v>
      </c>
      <c r="R38" s="127">
        <f>Q38/$Q$6</f>
        <v>0.4966666666666667</v>
      </c>
      <c r="S38" s="76"/>
      <c r="T38" s="202"/>
      <c r="U38" s="195"/>
      <c r="V38" s="203"/>
      <c r="W38" s="201"/>
      <c r="X38" s="53"/>
      <c r="Y38" s="53"/>
      <c r="Z38" s="53"/>
      <c r="AA38" s="53"/>
      <c r="AB38" s="73"/>
      <c r="AC38" s="77"/>
      <c r="AD38" s="78"/>
    </row>
    <row r="39" spans="2:30" ht="29.25" customHeight="1" thickBot="1">
      <c r="B39" s="80" t="s">
        <v>46</v>
      </c>
      <c r="C39" s="81" t="s">
        <v>45</v>
      </c>
      <c r="D39" s="82">
        <v>0</v>
      </c>
      <c r="E39" s="103">
        <v>2</v>
      </c>
      <c r="F39" s="119">
        <f>E39</f>
        <v>2</v>
      </c>
      <c r="G39" s="119">
        <v>4</v>
      </c>
      <c r="H39" s="85">
        <f>E39+F39+G39</f>
        <v>8</v>
      </c>
      <c r="I39" s="103">
        <v>5</v>
      </c>
      <c r="J39" s="119">
        <v>10</v>
      </c>
      <c r="K39" s="104">
        <v>6</v>
      </c>
      <c r="L39" s="82">
        <f>(I39+J39+K39)/3</f>
        <v>7</v>
      </c>
      <c r="M39" s="84">
        <v>5.8</v>
      </c>
      <c r="N39" s="85">
        <v>3.6</v>
      </c>
      <c r="O39" s="86"/>
      <c r="P39" s="82">
        <v>0</v>
      </c>
      <c r="Q39" s="126">
        <f>D39+H39+L39+M39+N39+P39</f>
        <v>24.400000000000002</v>
      </c>
      <c r="R39" s="87">
        <f>Q39/$Q$6</f>
        <v>0.48800000000000004</v>
      </c>
      <c r="S39" s="88"/>
      <c r="T39" s="213"/>
      <c r="U39" s="214"/>
      <c r="V39" s="215"/>
      <c r="W39" s="206"/>
      <c r="X39" s="89"/>
      <c r="Y39" s="89"/>
      <c r="Z39" s="89"/>
      <c r="AA39" s="89"/>
      <c r="AB39" s="83"/>
      <c r="AC39" s="90"/>
      <c r="AD39" s="91"/>
    </row>
  </sheetData>
  <sheetProtection/>
  <mergeCells count="5">
    <mergeCell ref="C3:R3"/>
    <mergeCell ref="T1:W1"/>
    <mergeCell ref="Y2:AB2"/>
    <mergeCell ref="Y3:AB3"/>
    <mergeCell ref="Y1:AB1"/>
  </mergeCells>
  <printOptions horizontalCentered="1" verticalCentered="1"/>
  <pageMargins left="0.15" right="0.23" top="0.15748031496062992" bottom="0.14" header="0.15748031496062992" footer="0.14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tfc</dc:creator>
  <cp:keywords/>
  <dc:description/>
  <cp:lastModifiedBy>MIROSLAV</cp:lastModifiedBy>
  <cp:lastPrinted>2011-10-03T07:07:17Z</cp:lastPrinted>
  <dcterms:created xsi:type="dcterms:W3CDTF">2008-11-19T20:59:51Z</dcterms:created>
  <dcterms:modified xsi:type="dcterms:W3CDTF">2011-10-03T07:08:15Z</dcterms:modified>
  <cp:category/>
  <cp:version/>
  <cp:contentType/>
  <cp:contentStatus/>
</cp:coreProperties>
</file>