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20" windowWidth="19200" windowHeight="119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<sst xmlns="http://schemas.openxmlformats.org/spreadsheetml/2006/main" count="61" uniqueCount="60">
  <si>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redovnost pohađanja nastave</t>
  </si>
  <si>
    <t>aktivnost na času</t>
  </si>
  <si>
    <t>ukupno predispitnih obaveza</t>
  </si>
  <si>
    <t>maksimalni broj bodova</t>
  </si>
  <si>
    <t>I kol.</t>
  </si>
  <si>
    <t>II kol.</t>
  </si>
  <si>
    <t>odbrana lab. vežbi</t>
  </si>
  <si>
    <t>pismeni</t>
  </si>
  <si>
    <t>usmeni</t>
  </si>
  <si>
    <t>ukupno</t>
  </si>
  <si>
    <t>procenat ispunjenosti predispitnih obaveza</t>
  </si>
  <si>
    <t>redni broj</t>
  </si>
  <si>
    <t>KONAČNA OCENA</t>
  </si>
  <si>
    <t>P</t>
  </si>
  <si>
    <t>V</t>
  </si>
  <si>
    <t>S</t>
  </si>
  <si>
    <t>K</t>
  </si>
  <si>
    <t>O</t>
  </si>
  <si>
    <t>I</t>
  </si>
  <si>
    <t>januar</t>
  </si>
  <si>
    <t>jun</t>
  </si>
  <si>
    <t>sept</t>
  </si>
  <si>
    <t>rok u kome je ispit položen</t>
  </si>
  <si>
    <t>nisu ispunjene predispitne obaveze</t>
  </si>
  <si>
    <t>Ponovno pohađanje nastave sledeće školske godine</t>
  </si>
  <si>
    <t>Milenković Stefan</t>
  </si>
  <si>
    <t>Elektromotorni pogoni</t>
  </si>
  <si>
    <t>svođenje bodova II kol.</t>
  </si>
  <si>
    <t>Rezultati ulaznog kolokvijuma</t>
  </si>
  <si>
    <t>svedeni rezultati ulaznog kolokvijuma</t>
  </si>
  <si>
    <t>Ćetenović Dragan</t>
  </si>
  <si>
    <t>Šućurović Marko</t>
  </si>
  <si>
    <t>Lazić Aleksandar</t>
  </si>
  <si>
    <t>Parezanović Raško</t>
  </si>
  <si>
    <t>Despotović Aleksandar</t>
  </si>
  <si>
    <t>Tomić Stevan</t>
  </si>
  <si>
    <t>Đorđević Nikola</t>
  </si>
  <si>
    <t>Lišanin Marko</t>
  </si>
  <si>
    <t>Stojanović Marko</t>
  </si>
  <si>
    <t>Petrović Slobodan</t>
  </si>
  <si>
    <t>Dabović Miloš</t>
  </si>
  <si>
    <t>Nikolendžić Igor</t>
  </si>
  <si>
    <t>Maskimović Vladan</t>
  </si>
  <si>
    <t>Kostadinović Nenad </t>
  </si>
  <si>
    <t>Stojić Obren</t>
  </si>
  <si>
    <t>Kanjevac Ivan</t>
  </si>
  <si>
    <t>Bošković Marko</t>
  </si>
  <si>
    <t>Peković Nikola</t>
  </si>
  <si>
    <t>Jovanović Bojan</t>
  </si>
  <si>
    <t>???</t>
  </si>
  <si>
    <t>Grbović Veljko</t>
  </si>
  <si>
    <t>LABORATORIJA (svedeno na 10)</t>
  </si>
  <si>
    <t>domaći zadatak (svedeno na 10 bodova)</t>
  </si>
  <si>
    <t xml:space="preserve"> </t>
  </si>
  <si>
    <t>februr</t>
  </si>
  <si>
    <t>14. septembar 2011</t>
  </si>
  <si>
    <t>ver 12</t>
  </si>
  <si>
    <t>nije prijav.</t>
  </si>
  <si>
    <t>nije polag.</t>
  </si>
  <si>
    <r>
      <t xml:space="preserve">Uslov izlaska na pismeni deo ispita je postignuto minimalno 30 od 50  bodova                                 </t>
    </r>
    <r>
      <rPr>
        <b/>
        <sz val="24"/>
        <color indexed="8"/>
        <rFont val="Arial"/>
        <family val="2"/>
      </rPr>
      <t xml:space="preserve">     </t>
    </r>
    <r>
      <rPr>
        <b/>
        <sz val="24"/>
        <color indexed="10"/>
        <rFont val="Arial"/>
        <family val="2"/>
      </rPr>
      <t>(60%  bodova predispitnih obaveza)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</si>
</sst>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€-2]\ #,##0.00_);[Red]\([$€-2]\ #,##0.00\)"/>
    <numFmt numFmtId="173" formatCode="0.000%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000000"/>
    <numFmt numFmtId="186" formatCode="[$-81A]d\.\ mmmm\ yyyy"/>
  </numFmts>
  <fonts count="39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color indexed="10"/>
      <name val="Arial"/>
      <family val="2"/>
    </font>
    <font>
      <sz val="14"/>
      <name val="Arial"/>
      <family val="2"/>
    </font>
    <font>
      <sz val="20"/>
      <color indexed="10"/>
      <name val="Arial"/>
      <family val="2"/>
    </font>
    <font>
      <sz val="16"/>
      <name val="Arial"/>
      <family val="2"/>
    </font>
    <font>
      <b/>
      <sz val="24"/>
      <color indexed="8"/>
      <name val="Arial"/>
      <family val="2"/>
    </font>
    <font>
      <b/>
      <sz val="24"/>
      <color indexed="10"/>
      <name val="Arial"/>
      <family val="2"/>
    </font>
    <font>
      <b/>
      <sz val="22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22"/>
      <name val="Arial"/>
      <family val="2"/>
    </font>
    <font>
      <b/>
      <sz val="14"/>
      <color indexed="23"/>
      <name val="Arial"/>
      <family val="2"/>
    </font>
    <font>
      <b/>
      <sz val="14"/>
      <name val="Arial"/>
      <family val="2"/>
    </font>
    <font>
      <b/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20"/>
      <color indexed="22"/>
      <name val="Arial"/>
      <family val="2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20"/>
      <color indexed="8"/>
      <name val="Arial"/>
      <family val="2"/>
    </font>
    <font>
      <b/>
      <sz val="14"/>
      <color indexed="12"/>
      <name val="Arial"/>
      <family val="2"/>
    </font>
    <font>
      <b/>
      <sz val="20"/>
      <color indexed="10"/>
      <name val="Arial"/>
      <family val="2"/>
    </font>
    <font>
      <b/>
      <sz val="14"/>
      <color indexed="5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indent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9" fontId="0" fillId="3" borderId="3" xfId="0" applyNumberFormat="1" applyFont="1" applyFill="1" applyBorder="1" applyAlignment="1">
      <alignment/>
    </xf>
    <xf numFmtId="0" fontId="0" fillId="4" borderId="4" xfId="0" applyFont="1" applyFill="1" applyBorder="1" applyAlignment="1">
      <alignment/>
    </xf>
    <xf numFmtId="1" fontId="0" fillId="5" borderId="4" xfId="0" applyNumberFormat="1" applyFont="1" applyFill="1" applyBorder="1" applyAlignment="1">
      <alignment/>
    </xf>
    <xf numFmtId="0" fontId="0" fillId="6" borderId="5" xfId="0" applyFont="1" applyFill="1" applyBorder="1" applyAlignment="1">
      <alignment/>
    </xf>
    <xf numFmtId="9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5" fillId="0" borderId="9" xfId="0" applyFont="1" applyFill="1" applyBorder="1" applyAlignment="1">
      <alignment horizontal="left" indent="1"/>
    </xf>
    <xf numFmtId="0" fontId="2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3" fillId="2" borderId="10" xfId="0" applyFont="1" applyFill="1" applyBorder="1" applyAlignment="1">
      <alignment horizontal="center" vertical="center"/>
    </xf>
    <xf numFmtId="2" fontId="24" fillId="2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2" borderId="1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 wrapText="1"/>
    </xf>
    <xf numFmtId="9" fontId="4" fillId="2" borderId="11" xfId="0" applyNumberFormat="1" applyFont="1" applyFill="1" applyBorder="1" applyAlignment="1">
      <alignment horizontal="center" vertical="center"/>
    </xf>
    <xf numFmtId="2" fontId="4" fillId="7" borderId="14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1" fontId="17" fillId="8" borderId="10" xfId="0" applyNumberFormat="1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/>
    </xf>
    <xf numFmtId="2" fontId="16" fillId="8" borderId="4" xfId="0" applyNumberFormat="1" applyFont="1" applyFill="1" applyBorder="1" applyAlignment="1">
      <alignment horizontal="center" vertical="center"/>
    </xf>
    <xf numFmtId="1" fontId="16" fillId="8" borderId="5" xfId="0" applyNumberFormat="1" applyFont="1" applyFill="1" applyBorder="1" applyAlignment="1">
      <alignment horizontal="center" vertical="center"/>
    </xf>
    <xf numFmtId="2" fontId="17" fillId="8" borderId="5" xfId="0" applyNumberFormat="1" applyFont="1" applyFill="1" applyBorder="1" applyAlignment="1">
      <alignment horizontal="center"/>
    </xf>
    <xf numFmtId="1" fontId="17" fillId="8" borderId="21" xfId="0" applyNumberFormat="1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center"/>
    </xf>
    <xf numFmtId="0" fontId="28" fillId="8" borderId="12" xfId="0" applyFont="1" applyFill="1" applyBorder="1" applyAlignment="1">
      <alignment horizontal="center"/>
    </xf>
    <xf numFmtId="0" fontId="29" fillId="8" borderId="23" xfId="0" applyFont="1" applyFill="1" applyBorder="1" applyAlignment="1">
      <alignment horizontal="left" indent="1"/>
    </xf>
    <xf numFmtId="179" fontId="17" fillId="8" borderId="12" xfId="0" applyNumberFormat="1" applyFont="1" applyFill="1" applyBorder="1" applyAlignment="1">
      <alignment horizontal="center"/>
    </xf>
    <xf numFmtId="2" fontId="17" fillId="8" borderId="13" xfId="0" applyNumberFormat="1" applyFont="1" applyFill="1" applyBorder="1" applyAlignment="1">
      <alignment horizontal="center"/>
    </xf>
    <xf numFmtId="0" fontId="29" fillId="8" borderId="18" xfId="0" applyFont="1" applyFill="1" applyBorder="1" applyAlignment="1">
      <alignment horizontal="center"/>
    </xf>
    <xf numFmtId="0" fontId="29" fillId="8" borderId="19" xfId="0" applyFont="1" applyFill="1" applyBorder="1" applyAlignment="1">
      <alignment horizontal="center"/>
    </xf>
    <xf numFmtId="0" fontId="17" fillId="8" borderId="10" xfId="0" applyFont="1" applyFill="1" applyBorder="1" applyAlignment="1">
      <alignment horizontal="center"/>
    </xf>
    <xf numFmtId="0" fontId="29" fillId="8" borderId="12" xfId="0" applyFont="1" applyFill="1" applyBorder="1" applyAlignment="1">
      <alignment horizontal="center"/>
    </xf>
    <xf numFmtId="0" fontId="29" fillId="8" borderId="14" xfId="0" applyFont="1" applyFill="1" applyBorder="1" applyAlignment="1">
      <alignment horizontal="center"/>
    </xf>
    <xf numFmtId="9" fontId="17" fillId="8" borderId="24" xfId="0" applyNumberFormat="1" applyFont="1" applyFill="1" applyBorder="1" applyAlignment="1">
      <alignment horizontal="center"/>
    </xf>
    <xf numFmtId="0" fontId="28" fillId="8" borderId="3" xfId="0" applyFont="1" applyFill="1" applyBorder="1" applyAlignment="1">
      <alignment horizontal="center"/>
    </xf>
    <xf numFmtId="179" fontId="17" fillId="8" borderId="3" xfId="0" applyNumberFormat="1" applyFont="1" applyFill="1" applyBorder="1" applyAlignment="1">
      <alignment horizontal="center"/>
    </xf>
    <xf numFmtId="2" fontId="17" fillId="8" borderId="23" xfId="0" applyNumberFormat="1" applyFont="1" applyFill="1" applyBorder="1" applyAlignment="1">
      <alignment horizontal="center"/>
    </xf>
    <xf numFmtId="0" fontId="29" fillId="8" borderId="3" xfId="0" applyFont="1" applyFill="1" applyBorder="1" applyAlignment="1">
      <alignment horizontal="center"/>
    </xf>
    <xf numFmtId="0" fontId="29" fillId="8" borderId="4" xfId="0" applyFont="1" applyFill="1" applyBorder="1" applyAlignment="1">
      <alignment horizontal="center"/>
    </xf>
    <xf numFmtId="0" fontId="17" fillId="8" borderId="21" xfId="0" applyFont="1" applyFill="1" applyBorder="1" applyAlignment="1">
      <alignment horizontal="center"/>
    </xf>
    <xf numFmtId="0" fontId="17" fillId="8" borderId="22" xfId="0" applyFont="1" applyFill="1" applyBorder="1" applyAlignment="1">
      <alignment horizontal="center"/>
    </xf>
    <xf numFmtId="9" fontId="17" fillId="8" borderId="25" xfId="0" applyNumberFormat="1" applyFont="1" applyFill="1" applyBorder="1" applyAlignment="1">
      <alignment horizontal="center"/>
    </xf>
    <xf numFmtId="2" fontId="4" fillId="7" borderId="13" xfId="0" applyNumberFormat="1" applyFont="1" applyFill="1" applyBorder="1" applyAlignment="1">
      <alignment horizontal="center" vertical="center"/>
    </xf>
    <xf numFmtId="179" fontId="17" fillId="8" borderId="14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/>
    </xf>
    <xf numFmtId="179" fontId="17" fillId="8" borderId="19" xfId="0" applyNumberFormat="1" applyFont="1" applyFill="1" applyBorder="1" applyAlignment="1">
      <alignment horizontal="center"/>
    </xf>
    <xf numFmtId="179" fontId="17" fillId="8" borderId="4" xfId="0" applyNumberFormat="1" applyFont="1" applyFill="1" applyBorder="1" applyAlignment="1">
      <alignment horizontal="center"/>
    </xf>
    <xf numFmtId="179" fontId="24" fillId="0" borderId="26" xfId="0" applyNumberFormat="1" applyFont="1" applyFill="1" applyBorder="1" applyAlignment="1">
      <alignment horizontal="center"/>
    </xf>
    <xf numFmtId="179" fontId="17" fillId="8" borderId="26" xfId="0" applyNumberFormat="1" applyFont="1" applyFill="1" applyBorder="1" applyAlignment="1">
      <alignment horizontal="center"/>
    </xf>
    <xf numFmtId="179" fontId="17" fillId="8" borderId="5" xfId="0" applyNumberFormat="1" applyFont="1" applyFill="1" applyBorder="1" applyAlignment="1">
      <alignment horizontal="center"/>
    </xf>
    <xf numFmtId="179" fontId="4" fillId="0" borderId="26" xfId="0" applyNumberFormat="1" applyFont="1" applyFill="1" applyBorder="1" applyAlignment="1">
      <alignment horizontal="center"/>
    </xf>
    <xf numFmtId="179" fontId="17" fillId="8" borderId="27" xfId="0" applyNumberFormat="1" applyFont="1" applyFill="1" applyBorder="1" applyAlignment="1">
      <alignment horizontal="center"/>
    </xf>
    <xf numFmtId="179" fontId="17" fillId="8" borderId="11" xfId="0" applyNumberFormat="1" applyFont="1" applyFill="1" applyBorder="1" applyAlignment="1">
      <alignment horizontal="center" vertical="center"/>
    </xf>
    <xf numFmtId="179" fontId="17" fillId="8" borderId="22" xfId="0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1" fontId="5" fillId="7" borderId="7" xfId="0" applyNumberFormat="1" applyFont="1" applyFill="1" applyBorder="1" applyAlignment="1">
      <alignment horizontal="center" vertical="center" wrapText="1"/>
    </xf>
    <xf numFmtId="179" fontId="4" fillId="7" borderId="3" xfId="0" applyNumberFormat="1" applyFont="1" applyFill="1" applyBorder="1" applyAlignment="1">
      <alignment horizontal="center" vertical="center"/>
    </xf>
    <xf numFmtId="179" fontId="4" fillId="7" borderId="4" xfId="0" applyNumberFormat="1" applyFont="1" applyFill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/>
    </xf>
    <xf numFmtId="179" fontId="33" fillId="0" borderId="15" xfId="0" applyNumberFormat="1" applyFont="1" applyFill="1" applyBorder="1" applyAlignment="1">
      <alignment horizontal="center" vertical="center"/>
    </xf>
    <xf numFmtId="179" fontId="33" fillId="0" borderId="14" xfId="0" applyNumberFormat="1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 wrapText="1"/>
    </xf>
    <xf numFmtId="2" fontId="16" fillId="8" borderId="29" xfId="0" applyNumberFormat="1" applyFont="1" applyFill="1" applyBorder="1" applyAlignment="1">
      <alignment horizontal="center" vertical="center"/>
    </xf>
    <xf numFmtId="1" fontId="16" fillId="8" borderId="30" xfId="0" applyNumberFormat="1" applyFont="1" applyFill="1" applyBorder="1" applyAlignment="1">
      <alignment horizontal="center" vertical="center"/>
    </xf>
    <xf numFmtId="2" fontId="17" fillId="8" borderId="30" xfId="0" applyNumberFormat="1" applyFont="1" applyFill="1" applyBorder="1" applyAlignment="1">
      <alignment horizontal="center"/>
    </xf>
    <xf numFmtId="0" fontId="35" fillId="7" borderId="6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indent="1"/>
    </xf>
    <xf numFmtId="0" fontId="37" fillId="0" borderId="16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 indent="1"/>
    </xf>
    <xf numFmtId="179" fontId="4" fillId="3" borderId="6" xfId="0" applyNumberFormat="1" applyFont="1" applyFill="1" applyBorder="1" applyAlignment="1">
      <alignment horizontal="center"/>
    </xf>
    <xf numFmtId="179" fontId="4" fillId="3" borderId="1" xfId="0" applyNumberFormat="1" applyFont="1" applyFill="1" applyBorder="1" applyAlignment="1">
      <alignment horizontal="center"/>
    </xf>
    <xf numFmtId="2" fontId="17" fillId="3" borderId="20" xfId="0" applyNumberFormat="1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179" fontId="24" fillId="3" borderId="7" xfId="0" applyNumberFormat="1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179" fontId="4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9" fontId="4" fillId="3" borderId="28" xfId="0" applyNumberFormat="1" applyFont="1" applyFill="1" applyBorder="1" applyAlignment="1">
      <alignment horizontal="center"/>
    </xf>
    <xf numFmtId="179" fontId="33" fillId="3" borderId="31" xfId="0" applyNumberFormat="1" applyFont="1" applyFill="1" applyBorder="1" applyAlignment="1">
      <alignment horizontal="center" vertical="center"/>
    </xf>
    <xf numFmtId="179" fontId="33" fillId="3" borderId="29" xfId="0" applyNumberFormat="1" applyFont="1" applyFill="1" applyBorder="1" applyAlignment="1">
      <alignment horizontal="center" vertical="center"/>
    </xf>
    <xf numFmtId="2" fontId="4" fillId="3" borderId="32" xfId="0" applyNumberFormat="1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/>
    </xf>
    <xf numFmtId="0" fontId="20" fillId="3" borderId="1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 indent="1"/>
    </xf>
    <xf numFmtId="179" fontId="4" fillId="3" borderId="18" xfId="0" applyNumberFormat="1" applyFont="1" applyFill="1" applyBorder="1" applyAlignment="1">
      <alignment horizontal="center"/>
    </xf>
    <xf numFmtId="179" fontId="4" fillId="3" borderId="19" xfId="0" applyNumberFormat="1" applyFont="1" applyFill="1" applyBorder="1" applyAlignment="1">
      <alignment horizontal="center"/>
    </xf>
    <xf numFmtId="2" fontId="17" fillId="3" borderId="9" xfId="0" applyNumberFormat="1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179" fontId="24" fillId="3" borderId="26" xfId="0" applyNumberFormat="1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179" fontId="4" fillId="3" borderId="2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79" fontId="33" fillId="3" borderId="15" xfId="0" applyNumberFormat="1" applyFont="1" applyFill="1" applyBorder="1" applyAlignment="1">
      <alignment horizontal="center" vertical="center"/>
    </xf>
    <xf numFmtId="179" fontId="33" fillId="3" borderId="14" xfId="0" applyNumberFormat="1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0" fontId="37" fillId="3" borderId="16" xfId="0" applyFont="1" applyFill="1" applyBorder="1" applyAlignment="1">
      <alignment horizontal="center"/>
    </xf>
    <xf numFmtId="179" fontId="36" fillId="3" borderId="18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179" fontId="24" fillId="2" borderId="12" xfId="0" applyNumberFormat="1" applyFont="1" applyFill="1" applyBorder="1" applyAlignment="1">
      <alignment horizontal="center" vertical="center"/>
    </xf>
    <xf numFmtId="179" fontId="24" fillId="2" borderId="14" xfId="0" applyNumberFormat="1" applyFont="1" applyFill="1" applyBorder="1" applyAlignment="1">
      <alignment horizontal="center" vertical="center"/>
    </xf>
    <xf numFmtId="179" fontId="24" fillId="2" borderId="27" xfId="0" applyNumberFormat="1" applyFont="1" applyFill="1" applyBorder="1" applyAlignment="1">
      <alignment horizontal="center" vertical="center"/>
    </xf>
    <xf numFmtId="179" fontId="4" fillId="3" borderId="6" xfId="0" applyNumberFormat="1" applyFont="1" applyFill="1" applyBorder="1" applyAlignment="1">
      <alignment horizontal="center" vertical="center"/>
    </xf>
    <xf numFmtId="179" fontId="4" fillId="3" borderId="1" xfId="0" applyNumberFormat="1" applyFont="1" applyFill="1" applyBorder="1" applyAlignment="1">
      <alignment horizontal="center" vertical="center"/>
    </xf>
    <xf numFmtId="179" fontId="30" fillId="3" borderId="7" xfId="0" applyNumberFormat="1" applyFont="1" applyFill="1" applyBorder="1" applyAlignment="1">
      <alignment horizontal="center" vertical="center"/>
    </xf>
    <xf numFmtId="179" fontId="4" fillId="3" borderId="18" xfId="0" applyNumberFormat="1" applyFont="1" applyFill="1" applyBorder="1" applyAlignment="1">
      <alignment horizontal="center" vertical="center"/>
    </xf>
    <xf numFmtId="179" fontId="4" fillId="3" borderId="19" xfId="0" applyNumberFormat="1" applyFont="1" applyFill="1" applyBorder="1" applyAlignment="1">
      <alignment horizontal="center" vertical="center"/>
    </xf>
    <xf numFmtId="179" fontId="30" fillId="3" borderId="26" xfId="0" applyNumberFormat="1" applyFont="1" applyFill="1" applyBorder="1" applyAlignment="1">
      <alignment horizontal="center" vertical="center"/>
    </xf>
    <xf numFmtId="179" fontId="4" fillId="7" borderId="5" xfId="0" applyNumberFormat="1" applyFont="1" applyFill="1" applyBorder="1" applyAlignment="1">
      <alignment horizontal="center" vertical="center"/>
    </xf>
    <xf numFmtId="179" fontId="4" fillId="3" borderId="2" xfId="0" applyNumberFormat="1" applyFont="1" applyFill="1" applyBorder="1" applyAlignment="1">
      <alignment horizontal="center"/>
    </xf>
    <xf numFmtId="179" fontId="4" fillId="3" borderId="33" xfId="0" applyNumberFormat="1" applyFont="1" applyFill="1" applyBorder="1" applyAlignment="1">
      <alignment horizontal="center" vertical="center"/>
    </xf>
    <xf numFmtId="179" fontId="4" fillId="3" borderId="17" xfId="0" applyNumberFormat="1" applyFont="1" applyFill="1" applyBorder="1" applyAlignment="1">
      <alignment horizontal="center" vertical="center"/>
    </xf>
    <xf numFmtId="0" fontId="17" fillId="8" borderId="34" xfId="0" applyFont="1" applyFill="1" applyBorder="1" applyAlignment="1">
      <alignment horizontal="center"/>
    </xf>
    <xf numFmtId="2" fontId="22" fillId="3" borderId="9" xfId="0" applyNumberFormat="1" applyFont="1" applyFill="1" applyBorder="1" applyAlignment="1">
      <alignment horizontal="center"/>
    </xf>
    <xf numFmtId="179" fontId="32" fillId="3" borderId="18" xfId="0" applyNumberFormat="1" applyFont="1" applyFill="1" applyBorder="1" applyAlignment="1">
      <alignment horizontal="center"/>
    </xf>
    <xf numFmtId="1" fontId="37" fillId="3" borderId="16" xfId="0" applyNumberFormat="1" applyFont="1" applyFill="1" applyBorder="1" applyAlignment="1">
      <alignment horizontal="center" vertical="center"/>
    </xf>
    <xf numFmtId="179" fontId="24" fillId="3" borderId="35" xfId="0" applyNumberFormat="1" applyFont="1" applyFill="1" applyBorder="1" applyAlignment="1">
      <alignment horizontal="center" vertical="center"/>
    </xf>
    <xf numFmtId="179" fontId="24" fillId="3" borderId="36" xfId="0" applyNumberFormat="1" applyFont="1" applyFill="1" applyBorder="1" applyAlignment="1">
      <alignment horizontal="center" vertical="center"/>
    </xf>
    <xf numFmtId="179" fontId="24" fillId="0" borderId="36" xfId="0" applyNumberFormat="1" applyFont="1" applyFill="1" applyBorder="1" applyAlignment="1">
      <alignment horizontal="center" vertical="center"/>
    </xf>
    <xf numFmtId="0" fontId="19" fillId="9" borderId="0" xfId="0" applyFont="1" applyFill="1" applyBorder="1" applyAlignment="1">
      <alignment/>
    </xf>
    <xf numFmtId="0" fontId="20" fillId="9" borderId="18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left" indent="1"/>
    </xf>
    <xf numFmtId="179" fontId="4" fillId="9" borderId="18" xfId="0" applyNumberFormat="1" applyFont="1" applyFill="1" applyBorder="1" applyAlignment="1">
      <alignment horizontal="center"/>
    </xf>
    <xf numFmtId="179" fontId="4" fillId="9" borderId="19" xfId="0" applyNumberFormat="1" applyFont="1" applyFill="1" applyBorder="1" applyAlignment="1">
      <alignment horizontal="center"/>
    </xf>
    <xf numFmtId="2" fontId="4" fillId="9" borderId="9" xfId="0" applyNumberFormat="1" applyFont="1" applyFill="1" applyBorder="1" applyAlignment="1">
      <alignment horizontal="center"/>
    </xf>
    <xf numFmtId="0" fontId="26" fillId="9" borderId="18" xfId="0" applyFont="1" applyFill="1" applyBorder="1" applyAlignment="1">
      <alignment horizontal="center"/>
    </xf>
    <xf numFmtId="0" fontId="26" fillId="9" borderId="19" xfId="0" applyFont="1" applyFill="1" applyBorder="1" applyAlignment="1">
      <alignment horizontal="center"/>
    </xf>
    <xf numFmtId="179" fontId="4" fillId="9" borderId="26" xfId="0" applyNumberFormat="1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9" fontId="4" fillId="9" borderId="28" xfId="0" applyNumberFormat="1" applyFont="1" applyFill="1" applyBorder="1" applyAlignment="1">
      <alignment horizontal="center"/>
    </xf>
    <xf numFmtId="179" fontId="33" fillId="9" borderId="15" xfId="0" applyNumberFormat="1" applyFont="1" applyFill="1" applyBorder="1" applyAlignment="1">
      <alignment horizontal="center" vertical="center"/>
    </xf>
    <xf numFmtId="179" fontId="33" fillId="9" borderId="14" xfId="0" applyNumberFormat="1" applyFont="1" applyFill="1" applyBorder="1" applyAlignment="1">
      <alignment horizontal="center" vertical="center"/>
    </xf>
    <xf numFmtId="2" fontId="4" fillId="9" borderId="13" xfId="0" applyNumberFormat="1" applyFont="1" applyFill="1" applyBorder="1" applyAlignment="1">
      <alignment horizontal="center" vertical="center"/>
    </xf>
    <xf numFmtId="179" fontId="22" fillId="9" borderId="16" xfId="0" applyNumberFormat="1" applyFont="1" applyFill="1" applyBorder="1" applyAlignment="1">
      <alignment horizontal="center"/>
    </xf>
    <xf numFmtId="179" fontId="22" fillId="9" borderId="17" xfId="0" applyNumberFormat="1" applyFont="1" applyFill="1" applyBorder="1" applyAlignment="1">
      <alignment horizontal="center" vertical="center"/>
    </xf>
    <xf numFmtId="0" fontId="31" fillId="9" borderId="16" xfId="0" applyFont="1" applyFill="1" applyBorder="1" applyAlignment="1">
      <alignment horizontal="center"/>
    </xf>
    <xf numFmtId="0" fontId="21" fillId="9" borderId="0" xfId="0" applyFont="1" applyFill="1" applyAlignment="1">
      <alignment/>
    </xf>
    <xf numFmtId="179" fontId="24" fillId="9" borderId="26" xfId="0" applyNumberFormat="1" applyFont="1" applyFill="1" applyBorder="1" applyAlignment="1">
      <alignment horizontal="center"/>
    </xf>
    <xf numFmtId="179" fontId="24" fillId="9" borderId="36" xfId="0" applyNumberFormat="1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/>
    </xf>
    <xf numFmtId="179" fontId="22" fillId="9" borderId="22" xfId="0" applyNumberFormat="1" applyFont="1" applyFill="1" applyBorder="1" applyAlignment="1">
      <alignment horizontal="center"/>
    </xf>
    <xf numFmtId="179" fontId="38" fillId="0" borderId="18" xfId="0" applyNumberFormat="1" applyFont="1" applyFill="1" applyBorder="1" applyAlignment="1">
      <alignment horizontal="center" vertical="center"/>
    </xf>
    <xf numFmtId="179" fontId="38" fillId="0" borderId="19" xfId="0" applyNumberFormat="1" applyFont="1" applyFill="1" applyBorder="1" applyAlignment="1">
      <alignment horizontal="center" vertical="center"/>
    </xf>
    <xf numFmtId="179" fontId="38" fillId="9" borderId="18" xfId="0" applyNumberFormat="1" applyFont="1" applyFill="1" applyBorder="1" applyAlignment="1">
      <alignment horizontal="center" vertical="center"/>
    </xf>
    <xf numFmtId="179" fontId="38" fillId="9" borderId="19" xfId="0" applyNumberFormat="1" applyFont="1" applyFill="1" applyBorder="1" applyAlignment="1">
      <alignment horizontal="center" vertical="center"/>
    </xf>
    <xf numFmtId="179" fontId="38" fillId="9" borderId="3" xfId="0" applyNumberFormat="1" applyFont="1" applyFill="1" applyBorder="1" applyAlignment="1">
      <alignment horizontal="center" vertical="center"/>
    </xf>
    <xf numFmtId="179" fontId="38" fillId="9" borderId="4" xfId="0" applyNumberFormat="1" applyFont="1" applyFill="1" applyBorder="1" applyAlignment="1">
      <alignment horizontal="center" vertical="center"/>
    </xf>
    <xf numFmtId="179" fontId="38" fillId="9" borderId="26" xfId="0" applyNumberFormat="1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 indent="1"/>
    </xf>
    <xf numFmtId="179" fontId="36" fillId="4" borderId="18" xfId="0" applyNumberFormat="1" applyFont="1" applyFill="1" applyBorder="1" applyAlignment="1">
      <alignment horizontal="center"/>
    </xf>
    <xf numFmtId="179" fontId="4" fillId="4" borderId="19" xfId="0" applyNumberFormat="1" applyFont="1" applyFill="1" applyBorder="1" applyAlignment="1">
      <alignment horizontal="center"/>
    </xf>
    <xf numFmtId="2" fontId="22" fillId="4" borderId="9" xfId="0" applyNumberFormat="1" applyFont="1" applyFill="1" applyBorder="1" applyAlignment="1">
      <alignment horizontal="center"/>
    </xf>
    <xf numFmtId="0" fontId="26" fillId="4" borderId="18" xfId="0" applyFont="1" applyFill="1" applyBorder="1" applyAlignment="1">
      <alignment horizontal="center"/>
    </xf>
    <xf numFmtId="0" fontId="26" fillId="4" borderId="19" xfId="0" applyFont="1" applyFill="1" applyBorder="1" applyAlignment="1">
      <alignment horizontal="center"/>
    </xf>
    <xf numFmtId="179" fontId="24" fillId="4" borderId="26" xfId="0" applyNumberFormat="1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179" fontId="4" fillId="4" borderId="26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179" fontId="24" fillId="4" borderId="36" xfId="0" applyNumberFormat="1" applyFont="1" applyFill="1" applyBorder="1" applyAlignment="1">
      <alignment horizontal="center" vertical="center"/>
    </xf>
    <xf numFmtId="9" fontId="4" fillId="4" borderId="28" xfId="0" applyNumberFormat="1" applyFont="1" applyFill="1" applyBorder="1" applyAlignment="1">
      <alignment horizontal="center"/>
    </xf>
    <xf numFmtId="179" fontId="4" fillId="4" borderId="18" xfId="0" applyNumberFormat="1" applyFont="1" applyFill="1" applyBorder="1" applyAlignment="1">
      <alignment horizontal="center" vertical="center"/>
    </xf>
    <xf numFmtId="179" fontId="4" fillId="4" borderId="19" xfId="0" applyNumberFormat="1" applyFont="1" applyFill="1" applyBorder="1" applyAlignment="1">
      <alignment horizontal="center" vertical="center"/>
    </xf>
    <xf numFmtId="179" fontId="4" fillId="4" borderId="26" xfId="0" applyNumberFormat="1" applyFont="1" applyFill="1" applyBorder="1" applyAlignment="1">
      <alignment horizontal="center" vertical="center"/>
    </xf>
    <xf numFmtId="179" fontId="33" fillId="4" borderId="15" xfId="0" applyNumberFormat="1" applyFont="1" applyFill="1" applyBorder="1" applyAlignment="1">
      <alignment horizontal="center" vertical="center"/>
    </xf>
    <xf numFmtId="179" fontId="33" fillId="4" borderId="14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179" fontId="4" fillId="4" borderId="16" xfId="0" applyNumberFormat="1" applyFont="1" applyFill="1" applyBorder="1" applyAlignment="1">
      <alignment horizontal="center"/>
    </xf>
    <xf numFmtId="179" fontId="4" fillId="4" borderId="17" xfId="0" applyNumberFormat="1" applyFont="1" applyFill="1" applyBorder="1" applyAlignment="1">
      <alignment horizontal="center" vertical="center"/>
    </xf>
    <xf numFmtId="0" fontId="37" fillId="4" borderId="16" xfId="0" applyFont="1" applyFill="1" applyBorder="1" applyAlignment="1">
      <alignment horizontal="center"/>
    </xf>
    <xf numFmtId="179" fontId="4" fillId="4" borderId="18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left" indent="1"/>
    </xf>
    <xf numFmtId="179" fontId="4" fillId="5" borderId="18" xfId="0" applyNumberFormat="1" applyFont="1" applyFill="1" applyBorder="1" applyAlignment="1">
      <alignment horizontal="center"/>
    </xf>
    <xf numFmtId="179" fontId="4" fillId="5" borderId="19" xfId="0" applyNumberFormat="1" applyFont="1" applyFill="1" applyBorder="1" applyAlignment="1">
      <alignment horizontal="center"/>
    </xf>
    <xf numFmtId="2" fontId="22" fillId="5" borderId="9" xfId="0" applyNumberFormat="1" applyFont="1" applyFill="1" applyBorder="1" applyAlignment="1">
      <alignment horizontal="center"/>
    </xf>
    <xf numFmtId="0" fontId="26" fillId="5" borderId="18" xfId="0" applyFont="1" applyFill="1" applyBorder="1" applyAlignment="1">
      <alignment horizontal="center"/>
    </xf>
    <xf numFmtId="0" fontId="26" fillId="5" borderId="19" xfId="0" applyFont="1" applyFill="1" applyBorder="1" applyAlignment="1">
      <alignment horizontal="center"/>
    </xf>
    <xf numFmtId="179" fontId="24" fillId="5" borderId="26" xfId="0" applyNumberFormat="1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179" fontId="4" fillId="5" borderId="26" xfId="0" applyNumberFormat="1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179" fontId="24" fillId="5" borderId="36" xfId="0" applyNumberFormat="1" applyFont="1" applyFill="1" applyBorder="1" applyAlignment="1">
      <alignment horizontal="center" vertical="center"/>
    </xf>
    <xf numFmtId="9" fontId="4" fillId="5" borderId="28" xfId="0" applyNumberFormat="1" applyFont="1" applyFill="1" applyBorder="1" applyAlignment="1">
      <alignment horizontal="center"/>
    </xf>
    <xf numFmtId="179" fontId="4" fillId="5" borderId="18" xfId="0" applyNumberFormat="1" applyFont="1" applyFill="1" applyBorder="1" applyAlignment="1">
      <alignment horizontal="center" vertical="center"/>
    </xf>
    <xf numFmtId="179" fontId="4" fillId="5" borderId="19" xfId="0" applyNumberFormat="1" applyFont="1" applyFill="1" applyBorder="1" applyAlignment="1">
      <alignment horizontal="center" vertical="center"/>
    </xf>
    <xf numFmtId="179" fontId="4" fillId="5" borderId="26" xfId="0" applyNumberFormat="1" applyFont="1" applyFill="1" applyBorder="1" applyAlignment="1">
      <alignment horizontal="center" vertical="center"/>
    </xf>
    <xf numFmtId="179" fontId="33" fillId="5" borderId="15" xfId="0" applyNumberFormat="1" applyFont="1" applyFill="1" applyBorder="1" applyAlignment="1">
      <alignment horizontal="center" vertical="center"/>
    </xf>
    <xf numFmtId="179" fontId="33" fillId="5" borderId="14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179" fontId="4" fillId="5" borderId="16" xfId="0" applyNumberFormat="1" applyFont="1" applyFill="1" applyBorder="1" applyAlignment="1">
      <alignment horizontal="center"/>
    </xf>
    <xf numFmtId="179" fontId="4" fillId="5" borderId="17" xfId="0" applyNumberFormat="1" applyFont="1" applyFill="1" applyBorder="1" applyAlignment="1">
      <alignment horizontal="center" vertical="center"/>
    </xf>
    <xf numFmtId="0" fontId="37" fillId="5" borderId="16" xfId="0" applyFont="1" applyFill="1" applyBorder="1" applyAlignment="1">
      <alignment horizontal="center"/>
    </xf>
    <xf numFmtId="179" fontId="36" fillId="5" borderId="18" xfId="0" applyNumberFormat="1" applyFont="1" applyFill="1" applyBorder="1" applyAlignment="1">
      <alignment horizontal="center"/>
    </xf>
    <xf numFmtId="2" fontId="4" fillId="5" borderId="9" xfId="0" applyNumberFormat="1" applyFont="1" applyFill="1" applyBorder="1" applyAlignment="1">
      <alignment horizontal="center"/>
    </xf>
    <xf numFmtId="179" fontId="4" fillId="5" borderId="36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/>
    </xf>
    <xf numFmtId="179" fontId="4" fillId="3" borderId="16" xfId="0" applyNumberFormat="1" applyFont="1" applyFill="1" applyBorder="1" applyAlignment="1">
      <alignment horizontal="center"/>
    </xf>
    <xf numFmtId="179" fontId="4" fillId="4" borderId="2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0" fillId="8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"/>
  <sheetViews>
    <sheetView tabSelected="1" zoomScale="55" zoomScaleNormal="55" workbookViewId="0" topLeftCell="A1">
      <selection activeCell="G41" sqref="G41"/>
    </sheetView>
  </sheetViews>
  <sheetFormatPr defaultColWidth="9.140625" defaultRowHeight="12.75"/>
  <cols>
    <col min="1" max="1" width="2.7109375" style="9" customWidth="1"/>
    <col min="2" max="2" width="8.00390625" style="3" customWidth="1"/>
    <col min="3" max="3" width="31.28125" style="2" customWidth="1"/>
    <col min="4" max="4" width="9.140625" style="2" customWidth="1"/>
    <col min="5" max="5" width="8.421875" style="2" customWidth="1"/>
    <col min="6" max="6" width="11.421875" style="2" hidden="1" customWidth="1"/>
    <col min="7" max="7" width="12.421875" style="2" customWidth="1"/>
    <col min="8" max="8" width="12.57421875" style="2" customWidth="1"/>
    <col min="9" max="9" width="8.57421875" style="2" customWidth="1"/>
    <col min="10" max="10" width="14.00390625" style="2" customWidth="1"/>
    <col min="11" max="11" width="10.7109375" style="2" hidden="1" customWidth="1"/>
    <col min="12" max="12" width="4.7109375" style="2" customWidth="1"/>
    <col min="13" max="13" width="3.7109375" style="2" customWidth="1"/>
    <col min="14" max="14" width="4.00390625" style="2" customWidth="1"/>
    <col min="15" max="16" width="8.140625" style="2" customWidth="1"/>
    <col min="17" max="17" width="7.421875" style="2" customWidth="1"/>
    <col min="18" max="18" width="13.28125" style="2" customWidth="1"/>
    <col min="19" max="19" width="12.57421875" style="2" customWidth="1"/>
    <col min="20" max="20" width="16.421875" style="2" customWidth="1"/>
    <col min="21" max="21" width="17.8515625" style="2" customWidth="1"/>
    <col min="22" max="22" width="16.00390625" style="5" bestFit="1" customWidth="1"/>
    <col min="23" max="23" width="11.00390625" style="2" customWidth="1"/>
    <col min="24" max="24" width="10.28125" style="6" customWidth="1"/>
    <col min="25" max="25" width="8.57421875" style="2" customWidth="1"/>
    <col min="26" max="26" width="9.140625" style="2" customWidth="1"/>
    <col min="27" max="27" width="9.28125" style="2" customWidth="1"/>
    <col min="28" max="28" width="9.140625" style="2" customWidth="1"/>
    <col min="29" max="29" width="9.421875" style="2" customWidth="1"/>
    <col min="30" max="30" width="9.421875" style="2" hidden="1" customWidth="1"/>
    <col min="31" max="31" width="12.421875" style="2" customWidth="1"/>
    <col min="32" max="32" width="12.28125" style="2" customWidth="1"/>
    <col min="33" max="33" width="15.57421875" style="2" customWidth="1"/>
    <col min="34" max="16384" width="9.140625" style="7" customWidth="1"/>
  </cols>
  <sheetData>
    <row r="1" spans="3:31" ht="43.5" customHeight="1" thickBot="1">
      <c r="C1" s="10"/>
      <c r="D1" s="10"/>
      <c r="E1" s="10"/>
      <c r="F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260" t="s">
        <v>22</v>
      </c>
      <c r="W1" s="261"/>
      <c r="X1" s="261"/>
      <c r="Y1" s="262"/>
      <c r="AA1" s="260" t="s">
        <v>23</v>
      </c>
      <c r="AB1" s="261"/>
      <c r="AC1" s="261"/>
      <c r="AD1" s="261"/>
      <c r="AE1" s="262"/>
    </row>
    <row r="2" spans="3:31" ht="39" customHeight="1" thickBot="1">
      <c r="C2" s="113" t="s">
        <v>55</v>
      </c>
      <c r="D2" s="12" t="s">
        <v>56</v>
      </c>
      <c r="V2" s="17" t="s">
        <v>19</v>
      </c>
      <c r="W2" s="18" t="s">
        <v>54</v>
      </c>
      <c r="X2" s="19" t="s">
        <v>20</v>
      </c>
      <c r="Y2" s="20" t="s">
        <v>21</v>
      </c>
      <c r="AA2" s="260" t="s">
        <v>24</v>
      </c>
      <c r="AB2" s="261"/>
      <c r="AC2" s="261"/>
      <c r="AD2" s="261"/>
      <c r="AE2" s="262"/>
    </row>
    <row r="3" spans="3:31" ht="68.25" customHeight="1" thickBot="1">
      <c r="C3" s="257" t="s">
        <v>59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9"/>
      <c r="V3" s="13"/>
      <c r="W3" s="14"/>
      <c r="X3" s="15"/>
      <c r="Y3" s="16"/>
      <c r="AA3" s="263"/>
      <c r="AB3" s="263"/>
      <c r="AC3" s="263"/>
      <c r="AD3" s="263"/>
      <c r="AE3" s="263"/>
    </row>
    <row r="4" ht="5.25" customHeight="1" thickBot="1">
      <c r="C4" s="4"/>
    </row>
    <row r="5" ht="16.5" hidden="1" thickBot="1">
      <c r="U5" s="1"/>
    </row>
    <row r="6" spans="1:33" s="57" customFormat="1" ht="109.5" customHeight="1">
      <c r="A6" s="55"/>
      <c r="B6" s="53" t="s">
        <v>11</v>
      </c>
      <c r="C6" s="107" t="s">
        <v>26</v>
      </c>
      <c r="D6" s="53" t="s">
        <v>4</v>
      </c>
      <c r="E6" s="8" t="s">
        <v>5</v>
      </c>
      <c r="F6" s="56" t="s">
        <v>27</v>
      </c>
      <c r="G6" s="42" t="s">
        <v>28</v>
      </c>
      <c r="H6" s="40" t="s">
        <v>29</v>
      </c>
      <c r="I6" s="40" t="s">
        <v>6</v>
      </c>
      <c r="J6" s="54" t="s">
        <v>51</v>
      </c>
      <c r="K6" s="24"/>
      <c r="L6" s="255" t="s">
        <v>52</v>
      </c>
      <c r="M6" s="255"/>
      <c r="N6" s="255"/>
      <c r="O6" s="255"/>
      <c r="P6" s="255"/>
      <c r="Q6" s="256"/>
      <c r="R6" s="11" t="s">
        <v>0</v>
      </c>
      <c r="S6" s="11" t="s">
        <v>1</v>
      </c>
      <c r="T6" s="11" t="s">
        <v>2</v>
      </c>
      <c r="U6" s="11" t="s">
        <v>10</v>
      </c>
      <c r="V6" s="53" t="s">
        <v>7</v>
      </c>
      <c r="W6" s="8" t="s">
        <v>8</v>
      </c>
      <c r="X6" s="99" t="s">
        <v>9</v>
      </c>
      <c r="Y6" s="111" t="s">
        <v>13</v>
      </c>
      <c r="Z6" s="112" t="s">
        <v>14</v>
      </c>
      <c r="AA6" s="112" t="s">
        <v>15</v>
      </c>
      <c r="AB6" s="112" t="s">
        <v>16</v>
      </c>
      <c r="AC6" s="112" t="s">
        <v>17</v>
      </c>
      <c r="AD6" s="112"/>
      <c r="AE6" s="112" t="s">
        <v>18</v>
      </c>
      <c r="AF6" s="100" t="s">
        <v>9</v>
      </c>
      <c r="AG6" s="95" t="s">
        <v>12</v>
      </c>
    </row>
    <row r="7" spans="1:33" s="32" customFormat="1" ht="39" customHeight="1" thickBot="1">
      <c r="A7" s="29"/>
      <c r="B7" s="33"/>
      <c r="C7" s="34" t="s">
        <v>3</v>
      </c>
      <c r="D7" s="50">
        <v>10</v>
      </c>
      <c r="E7" s="51">
        <v>10</v>
      </c>
      <c r="F7" s="41">
        <v>0</v>
      </c>
      <c r="G7" s="96">
        <v>12</v>
      </c>
      <c r="H7" s="97">
        <v>6</v>
      </c>
      <c r="I7" s="97">
        <v>10</v>
      </c>
      <c r="J7" s="98">
        <f aca="true" t="shared" si="0" ref="J7:J28">(H7+I7)/1.6</f>
        <v>10</v>
      </c>
      <c r="K7" s="30"/>
      <c r="L7" s="48">
        <v>2</v>
      </c>
      <c r="M7" s="48">
        <v>2</v>
      </c>
      <c r="N7" s="48">
        <v>2</v>
      </c>
      <c r="O7" s="48">
        <v>4</v>
      </c>
      <c r="P7" s="48">
        <v>4</v>
      </c>
      <c r="Q7" s="38">
        <f>(L7+M7+N7+O7+P7)/1.4</f>
        <v>10</v>
      </c>
      <c r="R7" s="49">
        <v>5</v>
      </c>
      <c r="S7" s="49">
        <v>5</v>
      </c>
      <c r="T7" s="31">
        <f aca="true" t="shared" si="1" ref="T7:T28">D7+E7+J7+Q7+R7+S7</f>
        <v>50</v>
      </c>
      <c r="U7" s="35">
        <f aca="true" t="shared" si="2" ref="U7:U28">T7/$T$7</f>
        <v>1</v>
      </c>
      <c r="V7" s="150">
        <v>25</v>
      </c>
      <c r="W7" s="151">
        <v>25</v>
      </c>
      <c r="X7" s="152">
        <f>SUM(V7:W7,T7)</f>
        <v>100</v>
      </c>
      <c r="Y7" s="101">
        <f aca="true" t="shared" si="3" ref="Y7:Y28">R7</f>
        <v>5</v>
      </c>
      <c r="Z7" s="102">
        <f aca="true" t="shared" si="4" ref="Z7:Z28">J7</f>
        <v>10</v>
      </c>
      <c r="AA7" s="102">
        <f aca="true" t="shared" si="5" ref="AA7:AA28">Q7</f>
        <v>10</v>
      </c>
      <c r="AB7" s="102">
        <f aca="true" t="shared" si="6" ref="AB7:AB28">D7+E7</f>
        <v>20</v>
      </c>
      <c r="AC7" s="102">
        <f aca="true" t="shared" si="7" ref="AC7:AC28">S7</f>
        <v>5</v>
      </c>
      <c r="AD7" s="103">
        <f aca="true" t="shared" si="8" ref="AD7:AD28">SUM(Y7:AC7)</f>
        <v>50</v>
      </c>
      <c r="AE7" s="102">
        <f>SUM(V7,W7)</f>
        <v>50</v>
      </c>
      <c r="AF7" s="159">
        <f>Y7+Z7+AA7+AB7+AC7+AE7</f>
        <v>100</v>
      </c>
      <c r="AG7" s="37"/>
    </row>
    <row r="8" spans="1:33" s="26" customFormat="1" ht="29.25" customHeight="1" thickBot="1">
      <c r="A8" s="25"/>
      <c r="B8" s="115">
        <v>1</v>
      </c>
      <c r="C8" s="116" t="s">
        <v>30</v>
      </c>
      <c r="D8" s="117">
        <v>10.2</v>
      </c>
      <c r="E8" s="118">
        <v>9.4</v>
      </c>
      <c r="F8" s="119">
        <f aca="true" t="shared" si="9" ref="F8:F21">E8/9*10</f>
        <v>10.444444444444445</v>
      </c>
      <c r="G8" s="120">
        <v>10.5</v>
      </c>
      <c r="H8" s="121">
        <f aca="true" t="shared" si="10" ref="H8:H28">G8/2</f>
        <v>5.25</v>
      </c>
      <c r="I8" s="121">
        <v>10</v>
      </c>
      <c r="J8" s="122">
        <f t="shared" si="0"/>
        <v>9.53125</v>
      </c>
      <c r="K8" s="123"/>
      <c r="L8" s="120">
        <v>2</v>
      </c>
      <c r="M8" s="121">
        <v>2</v>
      </c>
      <c r="N8" s="121">
        <v>2</v>
      </c>
      <c r="O8" s="121">
        <v>1.95</v>
      </c>
      <c r="P8" s="121">
        <v>1.9</v>
      </c>
      <c r="Q8" s="124">
        <f aca="true" t="shared" si="11" ref="Q8:Q28">(L8+M8+N8+O8+P8+O8+P8)/1.4</f>
        <v>9.785714285714286</v>
      </c>
      <c r="R8" s="125">
        <v>5</v>
      </c>
      <c r="S8" s="126">
        <v>5</v>
      </c>
      <c r="T8" s="167">
        <f t="shared" si="1"/>
        <v>48.916964285714286</v>
      </c>
      <c r="U8" s="127">
        <f t="shared" si="2"/>
        <v>0.9783392857142857</v>
      </c>
      <c r="V8" s="153">
        <v>23.25</v>
      </c>
      <c r="W8" s="154">
        <f aca="true" t="shared" si="12" ref="W8:W15">(D8+E8)/20*25</f>
        <v>24.500000000000004</v>
      </c>
      <c r="X8" s="155">
        <f aca="true" t="shared" si="13" ref="X8:X16">V8+W8</f>
        <v>47.75</v>
      </c>
      <c r="Y8" s="128">
        <f t="shared" si="3"/>
        <v>5</v>
      </c>
      <c r="Z8" s="129">
        <f t="shared" si="4"/>
        <v>9.53125</v>
      </c>
      <c r="AA8" s="129">
        <f t="shared" si="5"/>
        <v>9.785714285714286</v>
      </c>
      <c r="AB8" s="129">
        <f t="shared" si="6"/>
        <v>19.6</v>
      </c>
      <c r="AC8" s="129">
        <f t="shared" si="7"/>
        <v>5</v>
      </c>
      <c r="AD8" s="130">
        <f t="shared" si="8"/>
        <v>48.916964285714286</v>
      </c>
      <c r="AE8" s="160">
        <f aca="true" t="shared" si="14" ref="AE8:AE26">V8+W8</f>
        <v>47.75</v>
      </c>
      <c r="AF8" s="161">
        <f aca="true" t="shared" si="15" ref="AF8:AF16">T8+X8</f>
        <v>96.66696428571429</v>
      </c>
      <c r="AG8" s="131">
        <v>10</v>
      </c>
    </row>
    <row r="9" spans="1:33" s="26" customFormat="1" ht="29.25" customHeight="1" thickBot="1">
      <c r="A9" s="25"/>
      <c r="B9" s="132">
        <v>4</v>
      </c>
      <c r="C9" s="133" t="s">
        <v>31</v>
      </c>
      <c r="D9" s="134">
        <v>8.6</v>
      </c>
      <c r="E9" s="135">
        <v>9.2</v>
      </c>
      <c r="F9" s="136">
        <f t="shared" si="9"/>
        <v>10.222222222222221</v>
      </c>
      <c r="G9" s="137">
        <v>11.8</v>
      </c>
      <c r="H9" s="138">
        <f t="shared" si="10"/>
        <v>5.9</v>
      </c>
      <c r="I9" s="138">
        <v>10</v>
      </c>
      <c r="J9" s="139">
        <f t="shared" si="0"/>
        <v>9.9375</v>
      </c>
      <c r="K9" s="140">
        <v>10</v>
      </c>
      <c r="L9" s="137">
        <v>2</v>
      </c>
      <c r="M9" s="138">
        <v>2</v>
      </c>
      <c r="N9" s="138">
        <v>2</v>
      </c>
      <c r="O9" s="138">
        <v>1.95</v>
      </c>
      <c r="P9" s="138">
        <v>1.95</v>
      </c>
      <c r="Q9" s="141">
        <f t="shared" si="11"/>
        <v>9.857142857142858</v>
      </c>
      <c r="R9" s="142">
        <v>5</v>
      </c>
      <c r="S9" s="143">
        <v>7</v>
      </c>
      <c r="T9" s="168">
        <f t="shared" si="1"/>
        <v>49.59464285714286</v>
      </c>
      <c r="U9" s="127">
        <f t="shared" si="2"/>
        <v>0.9918928571428571</v>
      </c>
      <c r="V9" s="156">
        <v>24.25</v>
      </c>
      <c r="W9" s="157">
        <f t="shared" si="12"/>
        <v>22.249999999999996</v>
      </c>
      <c r="X9" s="158">
        <f t="shared" si="13"/>
        <v>46.5</v>
      </c>
      <c r="Y9" s="144">
        <f t="shared" si="3"/>
        <v>5</v>
      </c>
      <c r="Z9" s="145">
        <f t="shared" si="4"/>
        <v>9.9375</v>
      </c>
      <c r="AA9" s="145">
        <f t="shared" si="5"/>
        <v>9.857142857142858</v>
      </c>
      <c r="AB9" s="145">
        <f t="shared" si="6"/>
        <v>17.799999999999997</v>
      </c>
      <c r="AC9" s="145">
        <f t="shared" si="7"/>
        <v>7</v>
      </c>
      <c r="AD9" s="146">
        <f t="shared" si="8"/>
        <v>49.59464285714286</v>
      </c>
      <c r="AE9" s="160">
        <f t="shared" si="14"/>
        <v>46.5</v>
      </c>
      <c r="AF9" s="162">
        <f t="shared" si="15"/>
        <v>96.09464285714286</v>
      </c>
      <c r="AG9" s="147">
        <v>10</v>
      </c>
    </row>
    <row r="10" spans="1:33" s="28" customFormat="1" ht="29.25" customHeight="1" thickBot="1">
      <c r="A10" s="25"/>
      <c r="B10" s="132">
        <v>9</v>
      </c>
      <c r="C10" s="133" t="s">
        <v>33</v>
      </c>
      <c r="D10" s="148">
        <v>8.8</v>
      </c>
      <c r="E10" s="135">
        <v>9.5</v>
      </c>
      <c r="F10" s="136">
        <f t="shared" si="9"/>
        <v>10.555555555555555</v>
      </c>
      <c r="G10" s="137">
        <v>10.5</v>
      </c>
      <c r="H10" s="138">
        <f t="shared" si="10"/>
        <v>5.25</v>
      </c>
      <c r="I10" s="138">
        <v>9</v>
      </c>
      <c r="J10" s="139">
        <f t="shared" si="0"/>
        <v>8.90625</v>
      </c>
      <c r="K10" s="140"/>
      <c r="L10" s="137">
        <v>2</v>
      </c>
      <c r="M10" s="138">
        <v>2</v>
      </c>
      <c r="N10" s="138">
        <v>2</v>
      </c>
      <c r="O10" s="138">
        <v>1.73</v>
      </c>
      <c r="P10" s="138">
        <v>1.57</v>
      </c>
      <c r="Q10" s="141">
        <f t="shared" si="11"/>
        <v>9.000000000000002</v>
      </c>
      <c r="R10" s="142">
        <v>5</v>
      </c>
      <c r="S10" s="143">
        <v>5</v>
      </c>
      <c r="T10" s="168">
        <f t="shared" si="1"/>
        <v>46.206250000000004</v>
      </c>
      <c r="U10" s="127">
        <f t="shared" si="2"/>
        <v>0.9241250000000001</v>
      </c>
      <c r="V10" s="156">
        <v>20</v>
      </c>
      <c r="W10" s="157">
        <f t="shared" si="12"/>
        <v>22.875</v>
      </c>
      <c r="X10" s="158">
        <f t="shared" si="13"/>
        <v>42.875</v>
      </c>
      <c r="Y10" s="144">
        <f t="shared" si="3"/>
        <v>5</v>
      </c>
      <c r="Z10" s="145">
        <f t="shared" si="4"/>
        <v>8.90625</v>
      </c>
      <c r="AA10" s="145">
        <f t="shared" si="5"/>
        <v>9.000000000000002</v>
      </c>
      <c r="AB10" s="145">
        <f t="shared" si="6"/>
        <v>18.3</v>
      </c>
      <c r="AC10" s="145">
        <f t="shared" si="7"/>
        <v>5</v>
      </c>
      <c r="AD10" s="146">
        <f t="shared" si="8"/>
        <v>46.20625</v>
      </c>
      <c r="AE10" s="160">
        <f t="shared" si="14"/>
        <v>42.875</v>
      </c>
      <c r="AF10" s="162">
        <f t="shared" si="15"/>
        <v>89.08125000000001</v>
      </c>
      <c r="AG10" s="147">
        <v>9</v>
      </c>
    </row>
    <row r="11" spans="1:33" s="26" customFormat="1" ht="29.25" customHeight="1" thickBot="1">
      <c r="A11" s="25"/>
      <c r="B11" s="132">
        <v>24</v>
      </c>
      <c r="C11" s="133" t="s">
        <v>40</v>
      </c>
      <c r="D11" s="148">
        <v>8.6</v>
      </c>
      <c r="E11" s="135">
        <v>9.4</v>
      </c>
      <c r="F11" s="136">
        <f t="shared" si="9"/>
        <v>10.444444444444445</v>
      </c>
      <c r="G11" s="137">
        <v>8.8</v>
      </c>
      <c r="H11" s="138">
        <f t="shared" si="10"/>
        <v>4.4</v>
      </c>
      <c r="I11" s="138">
        <v>6</v>
      </c>
      <c r="J11" s="139">
        <f t="shared" si="0"/>
        <v>6.5</v>
      </c>
      <c r="K11" s="140">
        <v>9</v>
      </c>
      <c r="L11" s="137">
        <v>2</v>
      </c>
      <c r="M11" s="138">
        <v>2</v>
      </c>
      <c r="N11" s="138">
        <v>2</v>
      </c>
      <c r="O11" s="138">
        <v>1.73</v>
      </c>
      <c r="P11" s="138">
        <v>2</v>
      </c>
      <c r="Q11" s="141">
        <f t="shared" si="11"/>
        <v>9.614285714285716</v>
      </c>
      <c r="R11" s="142">
        <v>5</v>
      </c>
      <c r="S11" s="143">
        <v>0</v>
      </c>
      <c r="T11" s="168">
        <f t="shared" si="1"/>
        <v>39.114285714285714</v>
      </c>
      <c r="U11" s="127">
        <f t="shared" si="2"/>
        <v>0.7822857142857143</v>
      </c>
      <c r="V11" s="156">
        <v>25</v>
      </c>
      <c r="W11" s="157">
        <f t="shared" si="12"/>
        <v>22.5</v>
      </c>
      <c r="X11" s="158">
        <f t="shared" si="13"/>
        <v>47.5</v>
      </c>
      <c r="Y11" s="144">
        <f t="shared" si="3"/>
        <v>5</v>
      </c>
      <c r="Z11" s="145">
        <f t="shared" si="4"/>
        <v>6.5</v>
      </c>
      <c r="AA11" s="145">
        <f t="shared" si="5"/>
        <v>9.614285714285716</v>
      </c>
      <c r="AB11" s="145">
        <f t="shared" si="6"/>
        <v>18</v>
      </c>
      <c r="AC11" s="145">
        <f t="shared" si="7"/>
        <v>0</v>
      </c>
      <c r="AD11" s="146">
        <f t="shared" si="8"/>
        <v>39.114285714285714</v>
      </c>
      <c r="AE11" s="160">
        <f t="shared" si="14"/>
        <v>47.5</v>
      </c>
      <c r="AF11" s="162">
        <f t="shared" si="15"/>
        <v>86.61428571428571</v>
      </c>
      <c r="AG11" s="147">
        <v>9</v>
      </c>
    </row>
    <row r="12" spans="1:33" s="26" customFormat="1" ht="29.25" customHeight="1" thickBot="1">
      <c r="A12" s="25"/>
      <c r="B12" s="132">
        <v>2</v>
      </c>
      <c r="C12" s="133" t="s">
        <v>32</v>
      </c>
      <c r="D12" s="148">
        <v>8.7</v>
      </c>
      <c r="E12" s="135">
        <v>9.4</v>
      </c>
      <c r="F12" s="149">
        <f t="shared" si="9"/>
        <v>10.444444444444445</v>
      </c>
      <c r="G12" s="137">
        <v>7.3</v>
      </c>
      <c r="H12" s="138">
        <f t="shared" si="10"/>
        <v>3.65</v>
      </c>
      <c r="I12" s="138">
        <v>5</v>
      </c>
      <c r="J12" s="139">
        <f t="shared" si="0"/>
        <v>5.40625</v>
      </c>
      <c r="K12" s="142"/>
      <c r="L12" s="137">
        <v>2</v>
      </c>
      <c r="M12" s="138">
        <v>2</v>
      </c>
      <c r="N12" s="138">
        <v>2</v>
      </c>
      <c r="O12" s="138">
        <v>1.73</v>
      </c>
      <c r="P12" s="138">
        <v>1.9</v>
      </c>
      <c r="Q12" s="141">
        <f t="shared" si="11"/>
        <v>9.471428571428573</v>
      </c>
      <c r="R12" s="142">
        <v>5</v>
      </c>
      <c r="S12" s="143">
        <v>5</v>
      </c>
      <c r="T12" s="168">
        <f t="shared" si="1"/>
        <v>42.97767857142858</v>
      </c>
      <c r="U12" s="127">
        <f t="shared" si="2"/>
        <v>0.8595535714285716</v>
      </c>
      <c r="V12" s="156">
        <v>16.75</v>
      </c>
      <c r="W12" s="157">
        <f t="shared" si="12"/>
        <v>22.625</v>
      </c>
      <c r="X12" s="158">
        <f t="shared" si="13"/>
        <v>39.375</v>
      </c>
      <c r="Y12" s="144">
        <f t="shared" si="3"/>
        <v>5</v>
      </c>
      <c r="Z12" s="145">
        <f t="shared" si="4"/>
        <v>5.40625</v>
      </c>
      <c r="AA12" s="145">
        <f t="shared" si="5"/>
        <v>9.471428571428573</v>
      </c>
      <c r="AB12" s="145">
        <f t="shared" si="6"/>
        <v>18.1</v>
      </c>
      <c r="AC12" s="145">
        <f t="shared" si="7"/>
        <v>5</v>
      </c>
      <c r="AD12" s="146">
        <f t="shared" si="8"/>
        <v>42.97767857142858</v>
      </c>
      <c r="AE12" s="160">
        <f t="shared" si="14"/>
        <v>39.375</v>
      </c>
      <c r="AF12" s="162">
        <f t="shared" si="15"/>
        <v>82.35267857142858</v>
      </c>
      <c r="AG12" s="147">
        <v>8</v>
      </c>
    </row>
    <row r="13" spans="1:33" s="26" customFormat="1" ht="29.25" customHeight="1" thickBot="1">
      <c r="A13" s="25"/>
      <c r="B13" s="132">
        <v>26</v>
      </c>
      <c r="C13" s="133" t="s">
        <v>37</v>
      </c>
      <c r="D13" s="148">
        <v>9.3</v>
      </c>
      <c r="E13" s="135">
        <v>9.4</v>
      </c>
      <c r="F13" s="136">
        <f t="shared" si="9"/>
        <v>10.444444444444445</v>
      </c>
      <c r="G13" s="137">
        <v>10</v>
      </c>
      <c r="H13" s="138">
        <f t="shared" si="10"/>
        <v>5</v>
      </c>
      <c r="I13" s="138">
        <v>7</v>
      </c>
      <c r="J13" s="139">
        <f t="shared" si="0"/>
        <v>7.5</v>
      </c>
      <c r="K13" s="140"/>
      <c r="L13" s="137">
        <v>2</v>
      </c>
      <c r="M13" s="138">
        <v>2</v>
      </c>
      <c r="N13" s="138">
        <v>2</v>
      </c>
      <c r="O13" s="138">
        <v>1.7</v>
      </c>
      <c r="P13" s="138">
        <v>1.37</v>
      </c>
      <c r="Q13" s="141">
        <f t="shared" si="11"/>
        <v>8.671428571428573</v>
      </c>
      <c r="R13" s="142">
        <v>5</v>
      </c>
      <c r="S13" s="143">
        <v>0</v>
      </c>
      <c r="T13" s="168">
        <f t="shared" si="1"/>
        <v>39.871428571428574</v>
      </c>
      <c r="U13" s="127">
        <f t="shared" si="2"/>
        <v>0.7974285714285715</v>
      </c>
      <c r="V13" s="156">
        <v>17.5</v>
      </c>
      <c r="W13" s="157">
        <f t="shared" si="12"/>
        <v>23.375000000000004</v>
      </c>
      <c r="X13" s="158">
        <f t="shared" si="13"/>
        <v>40.875</v>
      </c>
      <c r="Y13" s="144">
        <f t="shared" si="3"/>
        <v>5</v>
      </c>
      <c r="Z13" s="145">
        <f t="shared" si="4"/>
        <v>7.5</v>
      </c>
      <c r="AA13" s="145">
        <f t="shared" si="5"/>
        <v>8.671428571428573</v>
      </c>
      <c r="AB13" s="145">
        <f t="shared" si="6"/>
        <v>18.700000000000003</v>
      </c>
      <c r="AC13" s="145">
        <f t="shared" si="7"/>
        <v>0</v>
      </c>
      <c r="AD13" s="146">
        <f t="shared" si="8"/>
        <v>39.871428571428574</v>
      </c>
      <c r="AE13" s="160">
        <f t="shared" si="14"/>
        <v>40.875</v>
      </c>
      <c r="AF13" s="162">
        <f t="shared" si="15"/>
        <v>80.74642857142857</v>
      </c>
      <c r="AG13" s="147">
        <v>8</v>
      </c>
    </row>
    <row r="14" spans="1:33" s="26" customFormat="1" ht="29.25" customHeight="1" thickBot="1">
      <c r="A14" s="25"/>
      <c r="B14" s="132">
        <v>7</v>
      </c>
      <c r="C14" s="133" t="s">
        <v>34</v>
      </c>
      <c r="D14" s="134">
        <v>8.1</v>
      </c>
      <c r="E14" s="135">
        <v>9.5</v>
      </c>
      <c r="F14" s="136">
        <f t="shared" si="9"/>
        <v>10.555555555555555</v>
      </c>
      <c r="G14" s="137">
        <v>10.5</v>
      </c>
      <c r="H14" s="138">
        <f t="shared" si="10"/>
        <v>5.25</v>
      </c>
      <c r="I14" s="138">
        <v>6</v>
      </c>
      <c r="J14" s="139">
        <f t="shared" si="0"/>
        <v>7.03125</v>
      </c>
      <c r="K14" s="140"/>
      <c r="L14" s="137">
        <v>2</v>
      </c>
      <c r="M14" s="138">
        <v>1.4</v>
      </c>
      <c r="N14" s="138">
        <v>2</v>
      </c>
      <c r="O14" s="138">
        <v>1.8</v>
      </c>
      <c r="P14" s="138">
        <v>1.8</v>
      </c>
      <c r="Q14" s="141">
        <f t="shared" si="11"/>
        <v>9.000000000000002</v>
      </c>
      <c r="R14" s="142">
        <v>5</v>
      </c>
      <c r="S14" s="143">
        <v>0</v>
      </c>
      <c r="T14" s="168">
        <f t="shared" si="1"/>
        <v>38.63125</v>
      </c>
      <c r="U14" s="127">
        <f t="shared" si="2"/>
        <v>0.772625</v>
      </c>
      <c r="V14" s="156">
        <v>19.5</v>
      </c>
      <c r="W14" s="157">
        <f t="shared" si="12"/>
        <v>22.000000000000004</v>
      </c>
      <c r="X14" s="158">
        <f t="shared" si="13"/>
        <v>41.5</v>
      </c>
      <c r="Y14" s="144">
        <f t="shared" si="3"/>
        <v>5</v>
      </c>
      <c r="Z14" s="145">
        <f t="shared" si="4"/>
        <v>7.03125</v>
      </c>
      <c r="AA14" s="145">
        <f t="shared" si="5"/>
        <v>9.000000000000002</v>
      </c>
      <c r="AB14" s="145">
        <f t="shared" si="6"/>
        <v>17.6</v>
      </c>
      <c r="AC14" s="145">
        <f t="shared" si="7"/>
        <v>0</v>
      </c>
      <c r="AD14" s="146">
        <f t="shared" si="8"/>
        <v>38.63125</v>
      </c>
      <c r="AE14" s="160">
        <f t="shared" si="14"/>
        <v>41.5</v>
      </c>
      <c r="AF14" s="162">
        <f t="shared" si="15"/>
        <v>80.13125</v>
      </c>
      <c r="AG14" s="147">
        <v>8</v>
      </c>
    </row>
    <row r="15" spans="1:33" s="26" customFormat="1" ht="29.25" customHeight="1" thickBot="1">
      <c r="A15" s="25"/>
      <c r="B15" s="132">
        <v>14</v>
      </c>
      <c r="C15" s="133" t="s">
        <v>43</v>
      </c>
      <c r="D15" s="148">
        <v>7.8</v>
      </c>
      <c r="E15" s="135">
        <v>8.8</v>
      </c>
      <c r="F15" s="136">
        <f t="shared" si="9"/>
        <v>9.777777777777779</v>
      </c>
      <c r="G15" s="137">
        <v>8.5</v>
      </c>
      <c r="H15" s="138">
        <f t="shared" si="10"/>
        <v>4.25</v>
      </c>
      <c r="I15" s="138">
        <v>6</v>
      </c>
      <c r="J15" s="139">
        <f t="shared" si="0"/>
        <v>6.40625</v>
      </c>
      <c r="K15" s="140">
        <v>10</v>
      </c>
      <c r="L15" s="137">
        <v>2</v>
      </c>
      <c r="M15" s="138">
        <v>2</v>
      </c>
      <c r="N15" s="138">
        <v>2</v>
      </c>
      <c r="O15" s="138">
        <v>1.95</v>
      </c>
      <c r="P15" s="138">
        <v>1.7</v>
      </c>
      <c r="Q15" s="141">
        <f t="shared" si="11"/>
        <v>9.5</v>
      </c>
      <c r="R15" s="142">
        <v>5</v>
      </c>
      <c r="S15" s="143">
        <v>5</v>
      </c>
      <c r="T15" s="168">
        <f t="shared" si="1"/>
        <v>42.50625</v>
      </c>
      <c r="U15" s="127">
        <f t="shared" si="2"/>
        <v>0.850125</v>
      </c>
      <c r="V15" s="156">
        <v>13.75</v>
      </c>
      <c r="W15" s="157">
        <f t="shared" si="12"/>
        <v>20.75</v>
      </c>
      <c r="X15" s="158">
        <f t="shared" si="13"/>
        <v>34.5</v>
      </c>
      <c r="Y15" s="144">
        <f t="shared" si="3"/>
        <v>5</v>
      </c>
      <c r="Z15" s="145">
        <f t="shared" si="4"/>
        <v>6.40625</v>
      </c>
      <c r="AA15" s="145">
        <f t="shared" si="5"/>
        <v>9.5</v>
      </c>
      <c r="AB15" s="145">
        <f t="shared" si="6"/>
        <v>16.6</v>
      </c>
      <c r="AC15" s="145">
        <f t="shared" si="7"/>
        <v>5</v>
      </c>
      <c r="AD15" s="146">
        <f t="shared" si="8"/>
        <v>42.50625</v>
      </c>
      <c r="AE15" s="160">
        <f t="shared" si="14"/>
        <v>34.5</v>
      </c>
      <c r="AF15" s="162">
        <f t="shared" si="15"/>
        <v>77.00625</v>
      </c>
      <c r="AG15" s="147">
        <v>8</v>
      </c>
    </row>
    <row r="16" spans="1:33" s="26" customFormat="1" ht="29.25" customHeight="1" thickBot="1">
      <c r="A16" s="25"/>
      <c r="B16" s="201">
        <v>8</v>
      </c>
      <c r="C16" s="202" t="s">
        <v>36</v>
      </c>
      <c r="D16" s="203">
        <v>8.4</v>
      </c>
      <c r="E16" s="204">
        <v>9.6</v>
      </c>
      <c r="F16" s="205">
        <f t="shared" si="9"/>
        <v>10.666666666666666</v>
      </c>
      <c r="G16" s="206">
        <v>9</v>
      </c>
      <c r="H16" s="207">
        <f t="shared" si="10"/>
        <v>4.5</v>
      </c>
      <c r="I16" s="207">
        <v>4</v>
      </c>
      <c r="J16" s="208">
        <f t="shared" si="0"/>
        <v>5.3125</v>
      </c>
      <c r="K16" s="209"/>
      <c r="L16" s="206">
        <v>2</v>
      </c>
      <c r="M16" s="207">
        <v>1.6</v>
      </c>
      <c r="N16" s="207">
        <v>1.6</v>
      </c>
      <c r="O16" s="207">
        <v>1.645</v>
      </c>
      <c r="P16" s="207">
        <v>1.53</v>
      </c>
      <c r="Q16" s="210">
        <f t="shared" si="11"/>
        <v>8.25</v>
      </c>
      <c r="R16" s="211">
        <v>5</v>
      </c>
      <c r="S16" s="212">
        <v>5</v>
      </c>
      <c r="T16" s="213">
        <f t="shared" si="1"/>
        <v>41.5625</v>
      </c>
      <c r="U16" s="214">
        <f t="shared" si="2"/>
        <v>0.83125</v>
      </c>
      <c r="V16" s="215">
        <v>13</v>
      </c>
      <c r="W16" s="216">
        <v>22.4</v>
      </c>
      <c r="X16" s="217">
        <f t="shared" si="13"/>
        <v>35.4</v>
      </c>
      <c r="Y16" s="218">
        <f t="shared" si="3"/>
        <v>5</v>
      </c>
      <c r="Z16" s="219">
        <f t="shared" si="4"/>
        <v>5.3125</v>
      </c>
      <c r="AA16" s="219">
        <f t="shared" si="5"/>
        <v>8.25</v>
      </c>
      <c r="AB16" s="219">
        <f t="shared" si="6"/>
        <v>18</v>
      </c>
      <c r="AC16" s="219">
        <f t="shared" si="7"/>
        <v>5</v>
      </c>
      <c r="AD16" s="220">
        <f t="shared" si="8"/>
        <v>41.5625</v>
      </c>
      <c r="AE16" s="254">
        <f t="shared" si="14"/>
        <v>35.4</v>
      </c>
      <c r="AF16" s="222">
        <f t="shared" si="15"/>
        <v>76.9625</v>
      </c>
      <c r="AG16" s="223">
        <v>8</v>
      </c>
    </row>
    <row r="17" spans="1:33" s="26" customFormat="1" ht="29.25" customHeight="1" thickBot="1">
      <c r="A17" s="25"/>
      <c r="B17" s="132">
        <v>10</v>
      </c>
      <c r="C17" s="133" t="s">
        <v>35</v>
      </c>
      <c r="D17" s="134">
        <v>6.4</v>
      </c>
      <c r="E17" s="135">
        <v>5.9</v>
      </c>
      <c r="F17" s="164">
        <f t="shared" si="9"/>
        <v>6.555555555555555</v>
      </c>
      <c r="G17" s="137">
        <v>6</v>
      </c>
      <c r="H17" s="138">
        <f t="shared" si="10"/>
        <v>3</v>
      </c>
      <c r="I17" s="138">
        <v>9</v>
      </c>
      <c r="J17" s="139">
        <f t="shared" si="0"/>
        <v>7.5</v>
      </c>
      <c r="K17" s="140">
        <v>10</v>
      </c>
      <c r="L17" s="137">
        <v>2</v>
      </c>
      <c r="M17" s="138">
        <v>2</v>
      </c>
      <c r="N17" s="138">
        <v>1.6</v>
      </c>
      <c r="O17" s="138">
        <v>1.875</v>
      </c>
      <c r="P17" s="138">
        <v>1.45</v>
      </c>
      <c r="Q17" s="141">
        <f t="shared" si="11"/>
        <v>8.75</v>
      </c>
      <c r="R17" s="142">
        <v>5</v>
      </c>
      <c r="S17" s="143">
        <v>5</v>
      </c>
      <c r="T17" s="168">
        <f t="shared" si="1"/>
        <v>38.55</v>
      </c>
      <c r="U17" s="127">
        <f t="shared" si="2"/>
        <v>0.7709999999999999</v>
      </c>
      <c r="V17" s="156">
        <v>15.5</v>
      </c>
      <c r="W17" s="157">
        <v>14.9</v>
      </c>
      <c r="X17" s="158"/>
      <c r="Y17" s="144">
        <f t="shared" si="3"/>
        <v>5</v>
      </c>
      <c r="Z17" s="145">
        <f t="shared" si="4"/>
        <v>7.5</v>
      </c>
      <c r="AA17" s="145">
        <f t="shared" si="5"/>
        <v>8.75</v>
      </c>
      <c r="AB17" s="145">
        <f t="shared" si="6"/>
        <v>12.3</v>
      </c>
      <c r="AC17" s="145">
        <f t="shared" si="7"/>
        <v>5</v>
      </c>
      <c r="AD17" s="146">
        <f t="shared" si="8"/>
        <v>38.55</v>
      </c>
      <c r="AE17" s="160">
        <f t="shared" si="14"/>
        <v>30.4</v>
      </c>
      <c r="AF17" s="162">
        <f>T17+V17+W17</f>
        <v>68.95</v>
      </c>
      <c r="AG17" s="147">
        <v>7</v>
      </c>
    </row>
    <row r="18" spans="1:33" s="26" customFormat="1" ht="29.25" customHeight="1" thickBot="1">
      <c r="A18" s="25"/>
      <c r="B18" s="132">
        <v>3</v>
      </c>
      <c r="C18" s="133" t="s">
        <v>38</v>
      </c>
      <c r="D18" s="148">
        <v>8.7</v>
      </c>
      <c r="E18" s="135">
        <v>8.9</v>
      </c>
      <c r="F18" s="149">
        <f t="shared" si="9"/>
        <v>9.88888888888889</v>
      </c>
      <c r="G18" s="137">
        <v>8.5</v>
      </c>
      <c r="H18" s="138">
        <f t="shared" si="10"/>
        <v>4.25</v>
      </c>
      <c r="I18" s="138">
        <v>5</v>
      </c>
      <c r="J18" s="139">
        <f t="shared" si="0"/>
        <v>5.78125</v>
      </c>
      <c r="K18" s="142">
        <v>10</v>
      </c>
      <c r="L18" s="137">
        <v>0</v>
      </c>
      <c r="M18" s="138">
        <v>2</v>
      </c>
      <c r="N18" s="138">
        <v>1.6</v>
      </c>
      <c r="O18" s="138">
        <v>1.15</v>
      </c>
      <c r="P18" s="138">
        <v>1.6</v>
      </c>
      <c r="Q18" s="141">
        <f t="shared" si="11"/>
        <v>6.5</v>
      </c>
      <c r="R18" s="142">
        <v>5</v>
      </c>
      <c r="S18" s="143">
        <v>0</v>
      </c>
      <c r="T18" s="168">
        <f t="shared" si="1"/>
        <v>34.88125</v>
      </c>
      <c r="U18" s="127">
        <f t="shared" si="2"/>
        <v>0.697625</v>
      </c>
      <c r="V18" s="156">
        <v>11.75</v>
      </c>
      <c r="W18" s="157">
        <f>(D18+E18)/20*25</f>
        <v>22.000000000000004</v>
      </c>
      <c r="X18" s="158">
        <f>V18+W18</f>
        <v>33.75</v>
      </c>
      <c r="Y18" s="144">
        <f t="shared" si="3"/>
        <v>5</v>
      </c>
      <c r="Z18" s="145">
        <f t="shared" si="4"/>
        <v>5.78125</v>
      </c>
      <c r="AA18" s="145">
        <f t="shared" si="5"/>
        <v>6.5</v>
      </c>
      <c r="AB18" s="145">
        <f t="shared" si="6"/>
        <v>17.6</v>
      </c>
      <c r="AC18" s="145">
        <f t="shared" si="7"/>
        <v>0</v>
      </c>
      <c r="AD18" s="146">
        <f t="shared" si="8"/>
        <v>34.88125</v>
      </c>
      <c r="AE18" s="160">
        <f t="shared" si="14"/>
        <v>33.75</v>
      </c>
      <c r="AF18" s="162">
        <f>T18+X18</f>
        <v>68.63125</v>
      </c>
      <c r="AG18" s="147">
        <v>7</v>
      </c>
    </row>
    <row r="19" spans="1:33" s="26" customFormat="1" ht="29.25" customHeight="1" thickBot="1">
      <c r="A19" s="25"/>
      <c r="B19" s="226">
        <v>22</v>
      </c>
      <c r="C19" s="227" t="s">
        <v>42</v>
      </c>
      <c r="D19" s="228">
        <v>4.9</v>
      </c>
      <c r="E19" s="229">
        <v>8.1</v>
      </c>
      <c r="F19" s="230">
        <f t="shared" si="9"/>
        <v>9</v>
      </c>
      <c r="G19" s="231">
        <v>8.8</v>
      </c>
      <c r="H19" s="232">
        <f t="shared" si="10"/>
        <v>4.4</v>
      </c>
      <c r="I19" s="232">
        <v>5</v>
      </c>
      <c r="J19" s="233">
        <f t="shared" si="0"/>
        <v>5.875</v>
      </c>
      <c r="K19" s="234">
        <v>9.5</v>
      </c>
      <c r="L19" s="231">
        <v>2</v>
      </c>
      <c r="M19" s="232">
        <v>2</v>
      </c>
      <c r="N19" s="232">
        <v>2</v>
      </c>
      <c r="O19" s="232">
        <v>1.3</v>
      </c>
      <c r="P19" s="232">
        <v>1.63</v>
      </c>
      <c r="Q19" s="235">
        <f t="shared" si="11"/>
        <v>8.471428571428572</v>
      </c>
      <c r="R19" s="236">
        <v>5</v>
      </c>
      <c r="S19" s="237">
        <v>0</v>
      </c>
      <c r="T19" s="238">
        <f t="shared" si="1"/>
        <v>32.346428571428575</v>
      </c>
      <c r="U19" s="239">
        <f t="shared" si="2"/>
        <v>0.6469285714285715</v>
      </c>
      <c r="V19" s="240">
        <v>12.5</v>
      </c>
      <c r="W19" s="241">
        <v>21.2</v>
      </c>
      <c r="X19" s="242">
        <f>V19+W19</f>
        <v>33.7</v>
      </c>
      <c r="Y19" s="243">
        <f t="shared" si="3"/>
        <v>5</v>
      </c>
      <c r="Z19" s="244">
        <f t="shared" si="4"/>
        <v>5.875</v>
      </c>
      <c r="AA19" s="244">
        <f t="shared" si="5"/>
        <v>8.471428571428572</v>
      </c>
      <c r="AB19" s="244">
        <f t="shared" si="6"/>
        <v>13</v>
      </c>
      <c r="AC19" s="244">
        <f t="shared" si="7"/>
        <v>0</v>
      </c>
      <c r="AD19" s="245">
        <f t="shared" si="8"/>
        <v>32.346428571428575</v>
      </c>
      <c r="AE19" s="246">
        <f t="shared" si="14"/>
        <v>33.7</v>
      </c>
      <c r="AF19" s="247">
        <f>T19+X19</f>
        <v>66.04642857142858</v>
      </c>
      <c r="AG19" s="248">
        <v>7</v>
      </c>
    </row>
    <row r="20" spans="1:33" s="28" customFormat="1" ht="29.25" customHeight="1" thickBot="1">
      <c r="A20" s="25"/>
      <c r="B20" s="132">
        <v>11</v>
      </c>
      <c r="C20" s="133" t="s">
        <v>41</v>
      </c>
      <c r="D20" s="165">
        <v>6</v>
      </c>
      <c r="E20" s="135">
        <v>8.7</v>
      </c>
      <c r="F20" s="136">
        <f t="shared" si="9"/>
        <v>9.666666666666666</v>
      </c>
      <c r="G20" s="137">
        <v>8</v>
      </c>
      <c r="H20" s="138">
        <f t="shared" si="10"/>
        <v>4</v>
      </c>
      <c r="I20" s="138">
        <v>6</v>
      </c>
      <c r="J20" s="139">
        <f t="shared" si="0"/>
        <v>6.25</v>
      </c>
      <c r="K20" s="140"/>
      <c r="L20" s="137">
        <v>2</v>
      </c>
      <c r="M20" s="138">
        <v>1</v>
      </c>
      <c r="N20" s="138">
        <v>1.6</v>
      </c>
      <c r="O20" s="138">
        <v>1.525</v>
      </c>
      <c r="P20" s="138">
        <v>1.4</v>
      </c>
      <c r="Q20" s="141">
        <f t="shared" si="11"/>
        <v>7.464285714285715</v>
      </c>
      <c r="R20" s="142">
        <v>5</v>
      </c>
      <c r="S20" s="143">
        <v>5</v>
      </c>
      <c r="T20" s="168">
        <f t="shared" si="1"/>
        <v>38.41428571428571</v>
      </c>
      <c r="U20" s="127">
        <f t="shared" si="2"/>
        <v>0.7682857142857142</v>
      </c>
      <c r="V20" s="156">
        <v>11.25</v>
      </c>
      <c r="W20" s="157">
        <v>11.3</v>
      </c>
      <c r="X20" s="158"/>
      <c r="Y20" s="144">
        <f t="shared" si="3"/>
        <v>5</v>
      </c>
      <c r="Z20" s="145">
        <f t="shared" si="4"/>
        <v>6.25</v>
      </c>
      <c r="AA20" s="145">
        <f t="shared" si="5"/>
        <v>7.464285714285715</v>
      </c>
      <c r="AB20" s="145">
        <f t="shared" si="6"/>
        <v>14.7</v>
      </c>
      <c r="AC20" s="145">
        <f t="shared" si="7"/>
        <v>5</v>
      </c>
      <c r="AD20" s="146">
        <f t="shared" si="8"/>
        <v>38.41428571428571</v>
      </c>
      <c r="AE20" s="253">
        <f t="shared" si="14"/>
        <v>22.55</v>
      </c>
      <c r="AF20" s="162">
        <f>T20+V20+W20</f>
        <v>60.96428571428571</v>
      </c>
      <c r="AG20" s="166">
        <v>6</v>
      </c>
    </row>
    <row r="21" spans="1:33" s="26" customFormat="1" ht="29.25" customHeight="1" thickBot="1">
      <c r="A21" s="25"/>
      <c r="B21" s="226">
        <v>6</v>
      </c>
      <c r="C21" s="227" t="s">
        <v>44</v>
      </c>
      <c r="D21" s="249">
        <v>6.9</v>
      </c>
      <c r="E21" s="229">
        <v>6</v>
      </c>
      <c r="F21" s="250">
        <f t="shared" si="9"/>
        <v>6.666666666666666</v>
      </c>
      <c r="G21" s="231">
        <v>8.8</v>
      </c>
      <c r="H21" s="232">
        <f t="shared" si="10"/>
        <v>4.4</v>
      </c>
      <c r="I21" s="232">
        <v>5</v>
      </c>
      <c r="J21" s="233">
        <f t="shared" si="0"/>
        <v>5.875</v>
      </c>
      <c r="K21" s="236">
        <v>10</v>
      </c>
      <c r="L21" s="231">
        <v>2</v>
      </c>
      <c r="M21" s="232">
        <v>1.8</v>
      </c>
      <c r="N21" s="232">
        <v>1.6</v>
      </c>
      <c r="O21" s="232">
        <v>1.5</v>
      </c>
      <c r="P21" s="232">
        <v>1.43</v>
      </c>
      <c r="Q21" s="235">
        <f t="shared" si="11"/>
        <v>8.042857142857143</v>
      </c>
      <c r="R21" s="236">
        <v>5</v>
      </c>
      <c r="S21" s="237">
        <v>0</v>
      </c>
      <c r="T21" s="238">
        <f t="shared" si="1"/>
        <v>31.817857142857143</v>
      </c>
      <c r="U21" s="239">
        <f t="shared" si="2"/>
        <v>0.6363571428571428</v>
      </c>
      <c r="V21" s="240">
        <v>15</v>
      </c>
      <c r="W21" s="241">
        <v>11.2</v>
      </c>
      <c r="X21" s="242">
        <f aca="true" t="shared" si="16" ref="X21:X26">V21+W21</f>
        <v>26.2</v>
      </c>
      <c r="Y21" s="243">
        <f t="shared" si="3"/>
        <v>5</v>
      </c>
      <c r="Z21" s="244">
        <f t="shared" si="4"/>
        <v>5.875</v>
      </c>
      <c r="AA21" s="244">
        <f t="shared" si="5"/>
        <v>8.042857142857143</v>
      </c>
      <c r="AB21" s="244">
        <f t="shared" si="6"/>
        <v>12.9</v>
      </c>
      <c r="AC21" s="244">
        <f t="shared" si="7"/>
        <v>0</v>
      </c>
      <c r="AD21" s="245">
        <f t="shared" si="8"/>
        <v>31.817857142857143</v>
      </c>
      <c r="AE21" s="246">
        <f t="shared" si="14"/>
        <v>26.2</v>
      </c>
      <c r="AF21" s="247">
        <f aca="true" t="shared" si="17" ref="AF21:AF26">T21+X21</f>
        <v>58.01785714285714</v>
      </c>
      <c r="AG21" s="248">
        <v>6</v>
      </c>
    </row>
    <row r="22" spans="1:33" s="188" customFormat="1" ht="29.25" customHeight="1" thickBot="1">
      <c r="A22" s="170"/>
      <c r="B22" s="226"/>
      <c r="C22" s="227" t="s">
        <v>50</v>
      </c>
      <c r="D22" s="228">
        <v>5.6</v>
      </c>
      <c r="E22" s="229">
        <v>7.7</v>
      </c>
      <c r="F22" s="250"/>
      <c r="G22" s="231">
        <v>6.3</v>
      </c>
      <c r="H22" s="232">
        <f t="shared" si="10"/>
        <v>3.15</v>
      </c>
      <c r="I22" s="232">
        <v>0</v>
      </c>
      <c r="J22" s="235">
        <f t="shared" si="0"/>
        <v>1.9687499999999998</v>
      </c>
      <c r="K22" s="236"/>
      <c r="L22" s="231">
        <v>2</v>
      </c>
      <c r="M22" s="232">
        <v>2</v>
      </c>
      <c r="N22" s="232">
        <v>2</v>
      </c>
      <c r="O22" s="232">
        <v>1.5</v>
      </c>
      <c r="P22" s="232">
        <v>1.57</v>
      </c>
      <c r="Q22" s="235">
        <f t="shared" si="11"/>
        <v>8.671428571428573</v>
      </c>
      <c r="R22" s="236">
        <v>5</v>
      </c>
      <c r="S22" s="237">
        <v>1</v>
      </c>
      <c r="T22" s="251">
        <f t="shared" si="1"/>
        <v>29.940178571428575</v>
      </c>
      <c r="U22" s="239">
        <f t="shared" si="2"/>
        <v>0.5988035714285715</v>
      </c>
      <c r="V22" s="240">
        <v>12.1</v>
      </c>
      <c r="W22" s="241">
        <v>14</v>
      </c>
      <c r="X22" s="242">
        <f t="shared" si="16"/>
        <v>26.1</v>
      </c>
      <c r="Y22" s="243">
        <f t="shared" si="3"/>
        <v>5</v>
      </c>
      <c r="Z22" s="244">
        <f t="shared" si="4"/>
        <v>1.9687499999999998</v>
      </c>
      <c r="AA22" s="244">
        <f t="shared" si="5"/>
        <v>8.671428571428573</v>
      </c>
      <c r="AB22" s="244">
        <f t="shared" si="6"/>
        <v>13.3</v>
      </c>
      <c r="AC22" s="244">
        <f t="shared" si="7"/>
        <v>1</v>
      </c>
      <c r="AD22" s="245">
        <f t="shared" si="8"/>
        <v>29.940178571428575</v>
      </c>
      <c r="AE22" s="246">
        <f t="shared" si="14"/>
        <v>26.1</v>
      </c>
      <c r="AF22" s="247">
        <f t="shared" si="17"/>
        <v>56.04017857142858</v>
      </c>
      <c r="AG22" s="248">
        <v>6</v>
      </c>
    </row>
    <row r="23" spans="1:33" s="188" customFormat="1" ht="29.25" customHeight="1" thickBot="1">
      <c r="A23" s="170"/>
      <c r="B23" s="201">
        <v>23</v>
      </c>
      <c r="C23" s="202" t="s">
        <v>25</v>
      </c>
      <c r="D23" s="224">
        <v>4.8</v>
      </c>
      <c r="E23" s="204">
        <v>6.4</v>
      </c>
      <c r="F23" s="225">
        <f aca="true" t="shared" si="18" ref="F23:F28">E23/9*10</f>
        <v>7.111111111111112</v>
      </c>
      <c r="G23" s="206">
        <v>8</v>
      </c>
      <c r="H23" s="207">
        <f t="shared" si="10"/>
        <v>4</v>
      </c>
      <c r="I23" s="207">
        <v>3</v>
      </c>
      <c r="J23" s="208">
        <f t="shared" si="0"/>
        <v>4.375</v>
      </c>
      <c r="K23" s="211">
        <v>8.5</v>
      </c>
      <c r="L23" s="206">
        <v>0</v>
      </c>
      <c r="M23" s="207">
        <v>2</v>
      </c>
      <c r="N23" s="207">
        <v>2</v>
      </c>
      <c r="O23" s="207">
        <v>1.37</v>
      </c>
      <c r="P23" s="207">
        <v>1.42</v>
      </c>
      <c r="Q23" s="210">
        <f t="shared" si="11"/>
        <v>6.842857142857143</v>
      </c>
      <c r="R23" s="211">
        <v>5</v>
      </c>
      <c r="S23" s="212">
        <v>4</v>
      </c>
      <c r="T23" s="213">
        <f t="shared" si="1"/>
        <v>31.417857142857144</v>
      </c>
      <c r="U23" s="214">
        <f t="shared" si="2"/>
        <v>0.6283571428571428</v>
      </c>
      <c r="V23" s="215">
        <v>13</v>
      </c>
      <c r="W23" s="216">
        <v>11.6</v>
      </c>
      <c r="X23" s="217">
        <f t="shared" si="16"/>
        <v>24.6</v>
      </c>
      <c r="Y23" s="218">
        <f t="shared" si="3"/>
        <v>5</v>
      </c>
      <c r="Z23" s="219">
        <f t="shared" si="4"/>
        <v>4.375</v>
      </c>
      <c r="AA23" s="219">
        <f t="shared" si="5"/>
        <v>6.842857142857143</v>
      </c>
      <c r="AB23" s="219">
        <f t="shared" si="6"/>
        <v>11.2</v>
      </c>
      <c r="AC23" s="219">
        <f t="shared" si="7"/>
        <v>4</v>
      </c>
      <c r="AD23" s="220">
        <f t="shared" si="8"/>
        <v>31.41785714285714</v>
      </c>
      <c r="AE23" s="221">
        <f t="shared" si="14"/>
        <v>24.6</v>
      </c>
      <c r="AF23" s="222">
        <f t="shared" si="17"/>
        <v>56.017857142857146</v>
      </c>
      <c r="AG23" s="223">
        <v>6</v>
      </c>
    </row>
    <row r="24" spans="1:33" s="26" customFormat="1" ht="29.25" customHeight="1" thickBot="1">
      <c r="A24" s="25"/>
      <c r="B24" s="252">
        <v>13</v>
      </c>
      <c r="C24" s="27" t="s">
        <v>39</v>
      </c>
      <c r="D24" s="52">
        <v>6.4</v>
      </c>
      <c r="E24" s="85">
        <v>7.7</v>
      </c>
      <c r="F24" s="43">
        <f t="shared" si="18"/>
        <v>8.555555555555557</v>
      </c>
      <c r="G24" s="46">
        <v>8.3</v>
      </c>
      <c r="H24" s="47">
        <f t="shared" si="10"/>
        <v>4.15</v>
      </c>
      <c r="I24" s="47">
        <v>5</v>
      </c>
      <c r="J24" s="88">
        <f t="shared" si="0"/>
        <v>5.71875</v>
      </c>
      <c r="K24" s="44">
        <v>10</v>
      </c>
      <c r="L24" s="46">
        <v>2</v>
      </c>
      <c r="M24" s="47">
        <v>2</v>
      </c>
      <c r="N24" s="47">
        <v>1</v>
      </c>
      <c r="O24" s="47">
        <v>1.65</v>
      </c>
      <c r="P24" s="47">
        <v>1.1</v>
      </c>
      <c r="Q24" s="91">
        <f t="shared" si="11"/>
        <v>7.500000000000001</v>
      </c>
      <c r="R24" s="45">
        <v>5</v>
      </c>
      <c r="S24" s="39">
        <v>5</v>
      </c>
      <c r="T24" s="169">
        <f t="shared" si="1"/>
        <v>37.31875</v>
      </c>
      <c r="U24" s="104">
        <f t="shared" si="2"/>
        <v>0.746375</v>
      </c>
      <c r="V24" s="193" t="s">
        <v>58</v>
      </c>
      <c r="W24" s="194"/>
      <c r="X24" s="199"/>
      <c r="Y24" s="105"/>
      <c r="Z24" s="106"/>
      <c r="AA24" s="106"/>
      <c r="AB24" s="106"/>
      <c r="AC24" s="106"/>
      <c r="AD24" s="83"/>
      <c r="AE24" s="185"/>
      <c r="AF24" s="186"/>
      <c r="AG24" s="114"/>
    </row>
    <row r="25" spans="1:33" s="188" customFormat="1" ht="29.25" customHeight="1" thickBot="1">
      <c r="A25" s="170"/>
      <c r="B25" s="171">
        <v>15</v>
      </c>
      <c r="C25" s="172" t="s">
        <v>45</v>
      </c>
      <c r="D25" s="173">
        <v>4.9</v>
      </c>
      <c r="E25" s="174">
        <v>6.4</v>
      </c>
      <c r="F25" s="175">
        <f t="shared" si="18"/>
        <v>7.111111111111112</v>
      </c>
      <c r="G25" s="176">
        <v>7.3</v>
      </c>
      <c r="H25" s="177">
        <f t="shared" si="10"/>
        <v>3.65</v>
      </c>
      <c r="I25" s="177">
        <v>0</v>
      </c>
      <c r="J25" s="189">
        <f t="shared" si="0"/>
        <v>2.28125</v>
      </c>
      <c r="K25" s="179">
        <v>9</v>
      </c>
      <c r="L25" s="176">
        <v>2</v>
      </c>
      <c r="M25" s="177">
        <v>2</v>
      </c>
      <c r="N25" s="177">
        <v>2</v>
      </c>
      <c r="O25" s="177">
        <v>1.125</v>
      </c>
      <c r="P25" s="177">
        <v>1.3</v>
      </c>
      <c r="Q25" s="178">
        <f t="shared" si="11"/>
        <v>7.750000000000002</v>
      </c>
      <c r="R25" s="179">
        <v>5</v>
      </c>
      <c r="S25" s="180">
        <v>4</v>
      </c>
      <c r="T25" s="190">
        <f t="shared" si="1"/>
        <v>30.331250000000004</v>
      </c>
      <c r="U25" s="181">
        <f t="shared" si="2"/>
        <v>0.6066250000000001</v>
      </c>
      <c r="V25" s="195" t="s">
        <v>57</v>
      </c>
      <c r="W25" s="196"/>
      <c r="X25" s="199"/>
      <c r="Y25" s="182"/>
      <c r="Z25" s="183"/>
      <c r="AA25" s="183"/>
      <c r="AB25" s="183"/>
      <c r="AC25" s="183"/>
      <c r="AD25" s="184"/>
      <c r="AE25" s="185"/>
      <c r="AF25" s="186"/>
      <c r="AG25" s="187"/>
    </row>
    <row r="26" spans="1:33" s="188" customFormat="1" ht="29.25" customHeight="1" thickBot="1">
      <c r="A26" s="170"/>
      <c r="B26" s="200" t="s">
        <v>49</v>
      </c>
      <c r="C26" s="172" t="s">
        <v>47</v>
      </c>
      <c r="D26" s="173">
        <v>5</v>
      </c>
      <c r="E26" s="174">
        <v>7.3</v>
      </c>
      <c r="F26" s="175">
        <f t="shared" si="18"/>
        <v>8.11111111111111</v>
      </c>
      <c r="G26" s="176">
        <v>6.7</v>
      </c>
      <c r="H26" s="177">
        <f t="shared" si="10"/>
        <v>3.35</v>
      </c>
      <c r="I26" s="177">
        <v>2</v>
      </c>
      <c r="J26" s="189">
        <f t="shared" si="0"/>
        <v>3.3437499999999996</v>
      </c>
      <c r="K26" s="179">
        <v>9</v>
      </c>
      <c r="L26" s="176">
        <v>2</v>
      </c>
      <c r="M26" s="177">
        <v>2</v>
      </c>
      <c r="N26" s="177">
        <v>2</v>
      </c>
      <c r="O26" s="177">
        <v>1.45</v>
      </c>
      <c r="P26" s="177">
        <v>0.87</v>
      </c>
      <c r="Q26" s="178">
        <f t="shared" si="11"/>
        <v>7.6</v>
      </c>
      <c r="R26" s="179">
        <v>5</v>
      </c>
      <c r="S26" s="191">
        <v>2</v>
      </c>
      <c r="T26" s="190">
        <f t="shared" si="1"/>
        <v>30.24375</v>
      </c>
      <c r="U26" s="181">
        <f t="shared" si="2"/>
        <v>0.6048749999999999</v>
      </c>
      <c r="V26" s="197">
        <v>0</v>
      </c>
      <c r="W26" s="198"/>
      <c r="X26" s="199"/>
      <c r="Y26" s="182"/>
      <c r="Z26" s="183"/>
      <c r="AA26" s="183"/>
      <c r="AB26" s="183"/>
      <c r="AC26" s="183"/>
      <c r="AD26" s="184"/>
      <c r="AE26" s="192"/>
      <c r="AF26" s="186"/>
      <c r="AG26" s="187"/>
    </row>
    <row r="27" spans="1:33" s="26" customFormat="1" ht="29.25" customHeight="1" thickBot="1">
      <c r="A27" s="25"/>
      <c r="B27" s="65">
        <v>16</v>
      </c>
      <c r="C27" s="66" t="s">
        <v>48</v>
      </c>
      <c r="D27" s="67">
        <v>3</v>
      </c>
      <c r="E27" s="86">
        <v>0</v>
      </c>
      <c r="F27" s="68">
        <f t="shared" si="18"/>
        <v>0</v>
      </c>
      <c r="G27" s="69">
        <v>7.5</v>
      </c>
      <c r="H27" s="70">
        <f t="shared" si="10"/>
        <v>3.75</v>
      </c>
      <c r="I27" s="70">
        <v>5</v>
      </c>
      <c r="J27" s="89">
        <f t="shared" si="0"/>
        <v>5.46875</v>
      </c>
      <c r="K27" s="71"/>
      <c r="L27" s="72">
        <v>2</v>
      </c>
      <c r="M27" s="73">
        <v>0</v>
      </c>
      <c r="N27" s="73">
        <v>2</v>
      </c>
      <c r="O27" s="73">
        <v>0</v>
      </c>
      <c r="P27" s="73">
        <v>0</v>
      </c>
      <c r="Q27" s="92">
        <f t="shared" si="11"/>
        <v>2.857142857142857</v>
      </c>
      <c r="R27" s="71">
        <v>5</v>
      </c>
      <c r="S27" s="163">
        <v>0</v>
      </c>
      <c r="T27" s="93">
        <f t="shared" si="1"/>
        <v>16.325892857142858</v>
      </c>
      <c r="U27" s="74">
        <f t="shared" si="2"/>
        <v>0.32651785714285714</v>
      </c>
      <c r="V27" s="108"/>
      <c r="W27" s="108"/>
      <c r="X27" s="109"/>
      <c r="Y27" s="84">
        <f t="shared" si="3"/>
        <v>5</v>
      </c>
      <c r="Z27" s="84">
        <f t="shared" si="4"/>
        <v>5.46875</v>
      </c>
      <c r="AA27" s="84">
        <f t="shared" si="5"/>
        <v>2.857142857142857</v>
      </c>
      <c r="AB27" s="84">
        <f t="shared" si="6"/>
        <v>3</v>
      </c>
      <c r="AC27" s="84">
        <f t="shared" si="7"/>
        <v>0</v>
      </c>
      <c r="AD27" s="36">
        <f t="shared" si="8"/>
        <v>16.325892857142858</v>
      </c>
      <c r="AE27" s="110"/>
      <c r="AF27" s="58"/>
      <c r="AG27" s="59"/>
    </row>
    <row r="28" spans="1:33" s="26" customFormat="1" ht="29.25" customHeight="1" thickBot="1">
      <c r="A28" s="25"/>
      <c r="B28" s="75">
        <v>18</v>
      </c>
      <c r="C28" s="66" t="s">
        <v>46</v>
      </c>
      <c r="D28" s="76">
        <v>3.6</v>
      </c>
      <c r="E28" s="87">
        <v>0</v>
      </c>
      <c r="F28" s="77">
        <f t="shared" si="18"/>
        <v>0</v>
      </c>
      <c r="G28" s="78">
        <v>7</v>
      </c>
      <c r="H28" s="79">
        <f t="shared" si="10"/>
        <v>3.5</v>
      </c>
      <c r="I28" s="79">
        <v>3</v>
      </c>
      <c r="J28" s="90">
        <f t="shared" si="0"/>
        <v>4.0625</v>
      </c>
      <c r="K28" s="80">
        <v>10</v>
      </c>
      <c r="L28" s="78">
        <v>2</v>
      </c>
      <c r="M28" s="79">
        <v>0</v>
      </c>
      <c r="N28" s="79">
        <v>0</v>
      </c>
      <c r="O28" s="79">
        <v>0</v>
      </c>
      <c r="P28" s="79">
        <v>0</v>
      </c>
      <c r="Q28" s="90">
        <f t="shared" si="11"/>
        <v>1.4285714285714286</v>
      </c>
      <c r="R28" s="80">
        <v>2</v>
      </c>
      <c r="S28" s="81">
        <v>0</v>
      </c>
      <c r="T28" s="94">
        <f t="shared" si="1"/>
        <v>11.091071428571428</v>
      </c>
      <c r="U28" s="82">
        <f t="shared" si="2"/>
        <v>0.22182142857142856</v>
      </c>
      <c r="V28" s="60"/>
      <c r="W28" s="60"/>
      <c r="X28" s="61">
        <f>SUM(V28:W28)</f>
        <v>0</v>
      </c>
      <c r="Y28" s="84">
        <f t="shared" si="3"/>
        <v>2</v>
      </c>
      <c r="Z28" s="84">
        <f t="shared" si="4"/>
        <v>4.0625</v>
      </c>
      <c r="AA28" s="84">
        <f t="shared" si="5"/>
        <v>1.4285714285714286</v>
      </c>
      <c r="AB28" s="84">
        <f t="shared" si="6"/>
        <v>3.6</v>
      </c>
      <c r="AC28" s="84">
        <f t="shared" si="7"/>
        <v>0</v>
      </c>
      <c r="AD28" s="36">
        <f t="shared" si="8"/>
        <v>11.091071428571428</v>
      </c>
      <c r="AE28" s="62"/>
      <c r="AF28" s="63"/>
      <c r="AG28" s="64"/>
    </row>
    <row r="29" spans="3:33" ht="40.5" customHeight="1">
      <c r="C29" s="2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22"/>
      <c r="W29" s="7"/>
      <c r="X29" s="23"/>
      <c r="Y29" s="7"/>
      <c r="Z29" s="7"/>
      <c r="AA29" s="7"/>
      <c r="AB29" s="7"/>
      <c r="AC29" s="7"/>
      <c r="AD29" s="7"/>
      <c r="AE29" s="7"/>
      <c r="AF29" s="7"/>
      <c r="AG29" s="7"/>
    </row>
    <row r="30" spans="3:33" ht="12.7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22"/>
      <c r="W30" s="7"/>
      <c r="X30" s="23"/>
      <c r="Y30" s="7"/>
      <c r="Z30" s="7"/>
      <c r="AA30" s="7"/>
      <c r="AB30" s="7"/>
      <c r="AC30" s="7"/>
      <c r="AD30" s="7"/>
      <c r="AE30" s="7"/>
      <c r="AF30" s="7"/>
      <c r="AG30" s="7"/>
    </row>
    <row r="31" spans="3:33" ht="12.7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2"/>
      <c r="W31" s="7"/>
      <c r="X31" s="23"/>
      <c r="Y31" s="7"/>
      <c r="Z31" s="7"/>
      <c r="AA31" s="7"/>
      <c r="AB31" s="7"/>
      <c r="AC31" s="7"/>
      <c r="AD31" s="7"/>
      <c r="AE31" s="7"/>
      <c r="AF31" s="7"/>
      <c r="AG31" s="7"/>
    </row>
    <row r="32" spans="3:33" ht="12.7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22"/>
      <c r="W32" s="7"/>
      <c r="X32" s="23"/>
      <c r="Y32" s="7"/>
      <c r="Z32" s="7"/>
      <c r="AA32" s="7"/>
      <c r="AB32" s="7"/>
      <c r="AC32" s="7"/>
      <c r="AD32" s="7"/>
      <c r="AE32" s="7"/>
      <c r="AF32" s="7"/>
      <c r="AG32" s="7"/>
    </row>
    <row r="33" spans="3:33" ht="12.7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 t="s">
        <v>53</v>
      </c>
      <c r="V33" s="22"/>
      <c r="W33" s="7"/>
      <c r="X33" s="23"/>
      <c r="Y33" s="7"/>
      <c r="Z33" s="7"/>
      <c r="AA33" s="7"/>
      <c r="AB33" s="7"/>
      <c r="AC33" s="7"/>
      <c r="AD33" s="7"/>
      <c r="AE33" s="7"/>
      <c r="AF33" s="7"/>
      <c r="AG33" s="7"/>
    </row>
    <row r="34" spans="3:33" ht="12.7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2"/>
      <c r="W34" s="7"/>
      <c r="X34" s="23"/>
      <c r="Y34" s="7"/>
      <c r="Z34" s="7"/>
      <c r="AA34" s="7"/>
      <c r="AB34" s="7"/>
      <c r="AC34" s="7"/>
      <c r="AD34" s="7"/>
      <c r="AE34" s="7"/>
      <c r="AF34" s="7"/>
      <c r="AG34" s="7"/>
    </row>
    <row r="35" spans="3:33" ht="12.7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22"/>
      <c r="W35" s="7"/>
      <c r="X35" s="23"/>
      <c r="Y35" s="7"/>
      <c r="Z35" s="7"/>
      <c r="AA35" s="7"/>
      <c r="AB35" s="7"/>
      <c r="AC35" s="7"/>
      <c r="AD35" s="7"/>
      <c r="AE35" s="7"/>
      <c r="AF35" s="7"/>
      <c r="AG35" s="7"/>
    </row>
    <row r="36" spans="3:33" ht="12.7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22"/>
      <c r="W36" s="7"/>
      <c r="X36" s="23"/>
      <c r="Y36" s="7"/>
      <c r="Z36" s="7"/>
      <c r="AA36" s="7"/>
      <c r="AB36" s="7"/>
      <c r="AC36" s="7"/>
      <c r="AD36" s="7"/>
      <c r="AE36" s="7"/>
      <c r="AF36" s="7"/>
      <c r="AG36" s="7"/>
    </row>
    <row r="37" spans="3:33" ht="12.7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22"/>
      <c r="W37" s="7"/>
      <c r="X37" s="23"/>
      <c r="Y37" s="7"/>
      <c r="Z37" s="7"/>
      <c r="AA37" s="7"/>
      <c r="AB37" s="7"/>
      <c r="AC37" s="7"/>
      <c r="AD37" s="7"/>
      <c r="AE37" s="7"/>
      <c r="AF37" s="7"/>
      <c r="AG37" s="7"/>
    </row>
    <row r="38" spans="3:33" ht="12.7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22"/>
      <c r="W38" s="7"/>
      <c r="X38" s="23"/>
      <c r="Y38" s="7"/>
      <c r="Z38" s="7"/>
      <c r="AA38" s="7"/>
      <c r="AB38" s="7"/>
      <c r="AC38" s="7"/>
      <c r="AD38" s="7"/>
      <c r="AE38" s="7"/>
      <c r="AF38" s="7"/>
      <c r="AG38" s="7"/>
    </row>
    <row r="39" spans="3:33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22"/>
      <c r="W39" s="7"/>
      <c r="X39" s="23"/>
      <c r="Y39" s="7"/>
      <c r="Z39" s="7"/>
      <c r="AA39" s="7"/>
      <c r="AB39" s="7"/>
      <c r="AC39" s="7"/>
      <c r="AD39" s="7"/>
      <c r="AE39" s="7"/>
      <c r="AF39" s="7"/>
      <c r="AG39" s="7"/>
    </row>
    <row r="40" spans="3:33" ht="12.7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22"/>
      <c r="W40" s="7"/>
      <c r="X40" s="23"/>
      <c r="Y40" s="7"/>
      <c r="Z40" s="7"/>
      <c r="AA40" s="7"/>
      <c r="AB40" s="7"/>
      <c r="AC40" s="7"/>
      <c r="AD40" s="7"/>
      <c r="AE40" s="7"/>
      <c r="AF40" s="7"/>
      <c r="AG40" s="7"/>
    </row>
    <row r="41" spans="3:33" ht="12.7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22"/>
      <c r="W41" s="7"/>
      <c r="X41" s="23"/>
      <c r="Y41" s="7"/>
      <c r="Z41" s="7"/>
      <c r="AA41" s="7"/>
      <c r="AB41" s="7"/>
      <c r="AC41" s="7"/>
      <c r="AD41" s="7"/>
      <c r="AE41" s="7"/>
      <c r="AF41" s="7"/>
      <c r="AG41" s="7"/>
    </row>
    <row r="42" spans="3:33" ht="12.7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22"/>
      <c r="W42" s="7"/>
      <c r="X42" s="23"/>
      <c r="Y42" s="7"/>
      <c r="Z42" s="7"/>
      <c r="AA42" s="7"/>
      <c r="AB42" s="7"/>
      <c r="AC42" s="7"/>
      <c r="AD42" s="7"/>
      <c r="AE42" s="7"/>
      <c r="AF42" s="7"/>
      <c r="AG42" s="7"/>
    </row>
    <row r="43" spans="3:33" ht="12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22"/>
      <c r="W43" s="7"/>
      <c r="X43" s="23"/>
      <c r="Y43" s="7"/>
      <c r="Z43" s="7"/>
      <c r="AA43" s="7"/>
      <c r="AB43" s="7"/>
      <c r="AC43" s="7"/>
      <c r="AD43" s="7"/>
      <c r="AE43" s="7"/>
      <c r="AF43" s="7"/>
      <c r="AG43" s="7"/>
    </row>
    <row r="44" spans="3:33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22"/>
      <c r="W44" s="7"/>
      <c r="X44" s="23"/>
      <c r="Y44" s="7"/>
      <c r="Z44" s="7"/>
      <c r="AA44" s="7"/>
      <c r="AB44" s="7"/>
      <c r="AC44" s="7"/>
      <c r="AD44" s="7"/>
      <c r="AE44" s="7"/>
      <c r="AF44" s="7"/>
      <c r="AG44" s="7"/>
    </row>
    <row r="45" spans="3:33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2"/>
      <c r="W45" s="7"/>
      <c r="X45" s="23"/>
      <c r="Y45" s="7"/>
      <c r="Z45" s="7"/>
      <c r="AA45" s="7"/>
      <c r="AB45" s="7"/>
      <c r="AC45" s="7"/>
      <c r="AD45" s="7"/>
      <c r="AE45" s="7"/>
      <c r="AF45" s="7"/>
      <c r="AG45" s="7"/>
    </row>
    <row r="46" spans="3:33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2"/>
      <c r="W46" s="7"/>
      <c r="X46" s="23"/>
      <c r="Y46" s="7"/>
      <c r="Z46" s="7"/>
      <c r="AA46" s="7"/>
      <c r="AB46" s="7"/>
      <c r="AC46" s="7"/>
      <c r="AD46" s="7"/>
      <c r="AE46" s="7"/>
      <c r="AF46" s="7"/>
      <c r="AG46" s="7"/>
    </row>
    <row r="47" spans="3:33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2"/>
      <c r="W47" s="7"/>
      <c r="X47" s="23"/>
      <c r="Y47" s="7"/>
      <c r="Z47" s="7"/>
      <c r="AA47" s="7"/>
      <c r="AB47" s="7"/>
      <c r="AC47" s="7"/>
      <c r="AD47" s="7"/>
      <c r="AE47" s="7"/>
      <c r="AF47" s="7"/>
      <c r="AG47" s="7"/>
    </row>
    <row r="48" spans="3:33" ht="12.7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22"/>
      <c r="W48" s="7"/>
      <c r="X48" s="23"/>
      <c r="Y48" s="7"/>
      <c r="Z48" s="7"/>
      <c r="AA48" s="7"/>
      <c r="AB48" s="7"/>
      <c r="AC48" s="7"/>
      <c r="AD48" s="7"/>
      <c r="AE48" s="7"/>
      <c r="AF48" s="7"/>
      <c r="AG48" s="7"/>
    </row>
    <row r="49" spans="3:33" ht="12.7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22"/>
      <c r="W49" s="7"/>
      <c r="X49" s="23"/>
      <c r="Y49" s="7"/>
      <c r="Z49" s="7"/>
      <c r="AA49" s="7"/>
      <c r="AB49" s="7"/>
      <c r="AC49" s="7"/>
      <c r="AD49" s="7"/>
      <c r="AE49" s="7"/>
      <c r="AF49" s="7"/>
      <c r="AG49" s="7"/>
    </row>
    <row r="50" spans="3:33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22"/>
      <c r="W50" s="7"/>
      <c r="X50" s="23"/>
      <c r="Y50" s="7"/>
      <c r="Z50" s="7"/>
      <c r="AA50" s="7"/>
      <c r="AB50" s="7"/>
      <c r="AC50" s="7"/>
      <c r="AD50" s="7"/>
      <c r="AE50" s="7"/>
      <c r="AF50" s="7"/>
      <c r="AG50" s="7"/>
    </row>
    <row r="51" spans="3:33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22"/>
      <c r="W51" s="7"/>
      <c r="X51" s="23"/>
      <c r="Y51" s="7"/>
      <c r="Z51" s="7"/>
      <c r="AA51" s="7"/>
      <c r="AB51" s="7"/>
      <c r="AC51" s="7"/>
      <c r="AD51" s="7"/>
      <c r="AE51" s="7"/>
      <c r="AF51" s="7"/>
      <c r="AG51" s="7"/>
    </row>
    <row r="52" spans="3:33" ht="12.7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22"/>
      <c r="W52" s="7"/>
      <c r="X52" s="23"/>
      <c r="Y52" s="7"/>
      <c r="Z52" s="7"/>
      <c r="AA52" s="7"/>
      <c r="AB52" s="7"/>
      <c r="AC52" s="7"/>
      <c r="AD52" s="7"/>
      <c r="AE52" s="7"/>
      <c r="AF52" s="7"/>
      <c r="AG52" s="7"/>
    </row>
    <row r="53" spans="3:33" ht="12.7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22"/>
      <c r="W53" s="7"/>
      <c r="X53" s="23"/>
      <c r="Y53" s="7"/>
      <c r="Z53" s="7"/>
      <c r="AA53" s="7"/>
      <c r="AB53" s="7"/>
      <c r="AC53" s="7"/>
      <c r="AD53" s="7"/>
      <c r="AE53" s="7"/>
      <c r="AF53" s="7"/>
      <c r="AG53" s="7"/>
    </row>
  </sheetData>
  <mergeCells count="6">
    <mergeCell ref="L6:Q6"/>
    <mergeCell ref="C3:U3"/>
    <mergeCell ref="V1:Y1"/>
    <mergeCell ref="AA2:AE2"/>
    <mergeCell ref="AA3:AE3"/>
    <mergeCell ref="AA1:AE1"/>
  </mergeCells>
  <printOptions horizontalCentered="1" verticalCentered="1"/>
  <pageMargins left="0.15" right="0.23" top="0.15748031496062992" bottom="0.14" header="0.15748031496062992" footer="0.1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</dc:creator>
  <cp:keywords/>
  <dc:description/>
  <cp:lastModifiedBy>MIROSLAV</cp:lastModifiedBy>
  <cp:lastPrinted>2011-09-14T12:42:07Z</cp:lastPrinted>
  <dcterms:created xsi:type="dcterms:W3CDTF">2008-11-19T20:59:51Z</dcterms:created>
  <dcterms:modified xsi:type="dcterms:W3CDTF">2011-09-14T12:44:53Z</dcterms:modified>
  <cp:category/>
  <cp:version/>
  <cp:contentType/>
  <cp:contentStatus/>
</cp:coreProperties>
</file>