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<sst xmlns="http://schemas.openxmlformats.org/spreadsheetml/2006/main" count="68" uniqueCount="64">
  <si>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ulazni I kol. za lab.</t>
  </si>
  <si>
    <t>redovnost pohađanja nastave</t>
  </si>
  <si>
    <t>aktivnost na času</t>
  </si>
  <si>
    <t>I domaći zadatak</t>
  </si>
  <si>
    <t>II domaći zadatak</t>
  </si>
  <si>
    <t>ukupno predispitnih obaveza</t>
  </si>
  <si>
    <t>maksimalni broj bodova</t>
  </si>
  <si>
    <t>I kol.</t>
  </si>
  <si>
    <t>II kol.</t>
  </si>
  <si>
    <t>odbrana lab. vežbi</t>
  </si>
  <si>
    <t>ukupno domači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</si>
  <si>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</si>
  <si>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</si>
  <si>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</si>
  <si>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</si>
  <si>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</si>
  <si>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</si>
  <si>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</si>
  <si>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</si>
  <si>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</si>
  <si>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</si>
  <si>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</si>
  <si>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</si>
  <si>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jun</t>
  </si>
  <si>
    <t>Pajović Marko</t>
  </si>
  <si>
    <t>Stanić Miloš</t>
  </si>
  <si>
    <t>rok u kome je ispit položen</t>
  </si>
  <si>
    <t>nisu ispunjene predispitne obaveze</t>
  </si>
  <si>
    <t>Ponovno pohađanje nastave sledeće školske godine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</si>
  <si>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</t>
    </r>
    <r>
      <rPr>
        <b/>
        <sz val="24"/>
        <color indexed="10"/>
        <rFont val="Arial"/>
        <family val="2"/>
      </rPr>
      <t>(60%  bodova predispitnih obaveza)</t>
    </r>
  </si>
  <si>
    <t>Asinhrone mašine</t>
  </si>
  <si>
    <t>jan</t>
  </si>
  <si>
    <t>sept/okt</t>
  </si>
  <si>
    <t xml:space="preserve">  </t>
  </si>
  <si>
    <t>febr</t>
  </si>
  <si>
    <t>Kovačević Đorđe</t>
  </si>
  <si>
    <t>Hajrizović Armin</t>
  </si>
  <si>
    <t>Sando Danijela</t>
  </si>
  <si>
    <t>Ilić Goran</t>
  </si>
  <si>
    <t>Milosavljević Milan</t>
  </si>
  <si>
    <t>Tolić Aleksandar</t>
  </si>
  <si>
    <t>Rsovac Milan</t>
  </si>
  <si>
    <t>Panović Bojan</t>
  </si>
  <si>
    <t>Žerađanin Miroslav</t>
  </si>
  <si>
    <t>Aleksić Dušan</t>
  </si>
  <si>
    <t>Brković Vladimir</t>
  </si>
  <si>
    <t>Ćendić Milan</t>
  </si>
  <si>
    <t>Lukić Olga</t>
  </si>
  <si>
    <t>Lazović Miomir</t>
  </si>
  <si>
    <t>Miletić Dragan</t>
  </si>
  <si>
    <t>Jevtović Dejan</t>
  </si>
  <si>
    <t>Arsenijević Dejan</t>
  </si>
  <si>
    <t>Zečević Goran</t>
  </si>
  <si>
    <t>Stojković Dušan</t>
  </si>
  <si>
    <t>Petrović Marija</t>
  </si>
  <si>
    <t>Krivokuća Đorđe</t>
  </si>
  <si>
    <t>Jovanović Bojan</t>
  </si>
  <si>
    <t>Peković Nikola</t>
  </si>
  <si>
    <t>Kanjevac Ivan</t>
  </si>
  <si>
    <t>% pism. Ispita</t>
  </si>
  <si>
    <t>14.septembar 2011</t>
  </si>
  <si>
    <t>ver 12</t>
  </si>
  <si>
    <t>nije polag.</t>
  </si>
  <si>
    <t>nije prijav.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</si>
</sst>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24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2"/>
      <name val="Arial"/>
      <family val="2"/>
    </font>
    <font>
      <b/>
      <sz val="12"/>
      <color indexed="23"/>
      <name val="Arial"/>
      <family val="2"/>
    </font>
    <font>
      <b/>
      <sz val="14"/>
      <color indexed="23"/>
      <name val="Arial"/>
      <family val="2"/>
    </font>
    <font>
      <b/>
      <sz val="2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14" fontId="5" fillId="0" borderId="0" xfId="0" applyNumberFormat="1" applyFont="1" applyAlignment="1">
      <alignment horizontal="left" indent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4" borderId="3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0" fillId="6" borderId="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/>
    </xf>
    <xf numFmtId="1" fontId="20" fillId="7" borderId="4" xfId="0" applyNumberFormat="1" applyFont="1" applyFill="1" applyBorder="1" applyAlignment="1">
      <alignment horizontal="center" vertical="center" wrapText="1"/>
    </xf>
    <xf numFmtId="2" fontId="20" fillId="7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9" fontId="5" fillId="2" borderId="13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179" fontId="13" fillId="0" borderId="1" xfId="0" applyNumberFormat="1" applyFont="1" applyBorder="1" applyAlignment="1">
      <alignment horizontal="center" vertical="center"/>
    </xf>
    <xf numFmtId="179" fontId="0" fillId="8" borderId="8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2" fillId="2" borderId="14" xfId="0" applyNumberFormat="1" applyFont="1" applyFill="1" applyBorder="1" applyAlignment="1">
      <alignment horizontal="center" vertical="center" wrapText="1"/>
    </xf>
    <xf numFmtId="179" fontId="1" fillId="2" borderId="15" xfId="0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left" vertical="center" indent="1"/>
    </xf>
    <xf numFmtId="0" fontId="22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indent="1"/>
    </xf>
    <xf numFmtId="9" fontId="5" fillId="0" borderId="13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6" fillId="9" borderId="19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31" fillId="9" borderId="17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left" vertical="center" indent="1"/>
    </xf>
    <xf numFmtId="0" fontId="26" fillId="9" borderId="20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0" fontId="32" fillId="9" borderId="18" xfId="0" applyFont="1" applyFill="1" applyBorder="1" applyAlignment="1">
      <alignment horizontal="center" vertical="center"/>
    </xf>
    <xf numFmtId="0" fontId="32" fillId="9" borderId="21" xfId="0" applyFont="1" applyFill="1" applyBorder="1" applyAlignment="1">
      <alignment horizontal="center" vertical="center"/>
    </xf>
    <xf numFmtId="2" fontId="26" fillId="9" borderId="22" xfId="0" applyNumberFormat="1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horizontal="center" vertical="center"/>
    </xf>
    <xf numFmtId="0" fontId="26" fillId="9" borderId="23" xfId="0" applyFont="1" applyFill="1" applyBorder="1" applyAlignment="1">
      <alignment horizontal="center" vertical="center"/>
    </xf>
    <xf numFmtId="2" fontId="26" fillId="9" borderId="7" xfId="0" applyNumberFormat="1" applyFont="1" applyFill="1" applyBorder="1" applyAlignment="1">
      <alignment horizontal="center" vertical="center"/>
    </xf>
    <xf numFmtId="9" fontId="28" fillId="9" borderId="13" xfId="0" applyNumberFormat="1" applyFont="1" applyFill="1" applyBorder="1" applyAlignment="1">
      <alignment horizontal="center"/>
    </xf>
    <xf numFmtId="0" fontId="31" fillId="9" borderId="25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left" vertical="center" indent="1"/>
    </xf>
    <xf numFmtId="0" fontId="26" fillId="9" borderId="26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32" fillId="9" borderId="8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9" fontId="7" fillId="9" borderId="27" xfId="0" applyNumberFormat="1" applyFont="1" applyFill="1" applyBorder="1" applyAlignment="1">
      <alignment horizontal="center" vertical="center"/>
    </xf>
    <xf numFmtId="2" fontId="7" fillId="9" borderId="21" xfId="0" applyNumberFormat="1" applyFont="1" applyFill="1" applyBorder="1" applyAlignment="1">
      <alignment horizontal="center" vertical="center"/>
    </xf>
    <xf numFmtId="2" fontId="5" fillId="9" borderId="21" xfId="0" applyNumberFormat="1" applyFont="1" applyFill="1" applyBorder="1" applyAlignment="1">
      <alignment horizontal="center" vertical="center"/>
    </xf>
    <xf numFmtId="2" fontId="20" fillId="9" borderId="16" xfId="0" applyNumberFormat="1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179" fontId="7" fillId="9" borderId="15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/>
    </xf>
    <xf numFmtId="2" fontId="5" fillId="9" borderId="3" xfId="0" applyNumberFormat="1" applyFont="1" applyFill="1" applyBorder="1" applyAlignment="1">
      <alignment horizontal="center" vertical="center"/>
    </xf>
    <xf numFmtId="2" fontId="20" fillId="9" borderId="12" xfId="0" applyNumberFormat="1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179" fontId="7" fillId="0" borderId="2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2" fontId="7" fillId="2" borderId="21" xfId="0" applyNumberFormat="1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9" fontId="28" fillId="9" borderId="31" xfId="0" applyNumberFormat="1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 vertical="center" wrapText="1"/>
    </xf>
    <xf numFmtId="9" fontId="35" fillId="2" borderId="31" xfId="0" applyNumberFormat="1" applyFont="1" applyFill="1" applyBorder="1" applyAlignment="1">
      <alignment horizontal="center"/>
    </xf>
    <xf numFmtId="9" fontId="34" fillId="0" borderId="28" xfId="21" applyFont="1" applyFill="1" applyBorder="1" applyAlignment="1">
      <alignment horizontal="center" vertical="center"/>
    </xf>
    <xf numFmtId="9" fontId="34" fillId="2" borderId="28" xfId="21" applyFont="1" applyFill="1" applyBorder="1" applyAlignment="1">
      <alignment horizontal="center" vertical="center"/>
    </xf>
    <xf numFmtId="179" fontId="7" fillId="2" borderId="28" xfId="0" applyNumberFormat="1" applyFont="1" applyFill="1" applyBorder="1" applyAlignment="1">
      <alignment horizontal="center" vertical="center"/>
    </xf>
    <xf numFmtId="2" fontId="7" fillId="2" borderId="29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left" vertical="center" indent="1"/>
    </xf>
    <xf numFmtId="0" fontId="6" fillId="8" borderId="20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2" fontId="6" fillId="8" borderId="22" xfId="0" applyNumberFormat="1" applyFont="1" applyFill="1" applyBorder="1" applyAlignment="1">
      <alignment horizontal="center" vertical="center"/>
    </xf>
    <xf numFmtId="0" fontId="33" fillId="8" borderId="33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2" fontId="1" fillId="8" borderId="7" xfId="0" applyNumberFormat="1" applyFont="1" applyFill="1" applyBorder="1" applyAlignment="1">
      <alignment horizontal="center" vertical="center"/>
    </xf>
    <xf numFmtId="9" fontId="5" fillId="8" borderId="13" xfId="0" applyNumberFormat="1" applyFont="1" applyFill="1" applyBorder="1" applyAlignment="1">
      <alignment horizontal="center"/>
    </xf>
    <xf numFmtId="9" fontId="34" fillId="8" borderId="28" xfId="21" applyFont="1" applyFill="1" applyBorder="1" applyAlignment="1">
      <alignment horizontal="center" vertical="center"/>
    </xf>
    <xf numFmtId="179" fontId="7" fillId="8" borderId="28" xfId="0" applyNumberFormat="1" applyFont="1" applyFill="1" applyBorder="1" applyAlignment="1">
      <alignment horizontal="center" vertical="center"/>
    </xf>
    <xf numFmtId="2" fontId="7" fillId="8" borderId="29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0" fontId="36" fillId="8" borderId="20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left" vertical="center" indent="1"/>
    </xf>
    <xf numFmtId="0" fontId="6" fillId="8" borderId="18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2" fontId="7" fillId="8" borderId="21" xfId="0" applyNumberFormat="1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/>
    </xf>
    <xf numFmtId="1" fontId="20" fillId="8" borderId="35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1" fontId="20" fillId="8" borderId="23" xfId="0" applyNumberFormat="1" applyFont="1" applyFill="1" applyBorder="1" applyAlignment="1">
      <alignment horizontal="center" vertical="center"/>
    </xf>
    <xf numFmtId="2" fontId="5" fillId="8" borderId="23" xfId="0" applyNumberFormat="1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0" fillId="9" borderId="0" xfId="0" applyFont="1" applyFill="1" applyAlignment="1">
      <alignment horizontal="center"/>
    </xf>
    <xf numFmtId="0" fontId="7" fillId="4" borderId="16" xfId="0" applyFont="1" applyFill="1" applyBorder="1" applyAlignment="1">
      <alignment horizontal="left" vertical="center" indent="1"/>
    </xf>
    <xf numFmtId="0" fontId="6" fillId="4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9" fontId="5" fillId="4" borderId="13" xfId="0" applyNumberFormat="1" applyFont="1" applyFill="1" applyBorder="1" applyAlignment="1">
      <alignment horizontal="center"/>
    </xf>
    <xf numFmtId="9" fontId="34" fillId="4" borderId="28" xfId="21" applyFont="1" applyFill="1" applyBorder="1" applyAlignment="1">
      <alignment horizontal="center" vertical="center"/>
    </xf>
    <xf numFmtId="179" fontId="7" fillId="4" borderId="28" xfId="0" applyNumberFormat="1" applyFont="1" applyFill="1" applyBorder="1" applyAlignment="1">
      <alignment horizontal="center" vertical="center"/>
    </xf>
    <xf numFmtId="2" fontId="7" fillId="4" borderId="2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1" fontId="20" fillId="4" borderId="23" xfId="0" applyNumberFormat="1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70" zoomScaleNormal="70" workbookViewId="0" topLeftCell="A1">
      <selection activeCell="P2" sqref="P2"/>
    </sheetView>
  </sheetViews>
  <sheetFormatPr defaultColWidth="9.140625" defaultRowHeight="12.75"/>
  <cols>
    <col min="1" max="1" width="4.57421875" style="10" customWidth="1"/>
    <col min="2" max="2" width="7.7109375" style="3" customWidth="1"/>
    <col min="3" max="3" width="31.28125" style="2" customWidth="1"/>
    <col min="4" max="4" width="12.57421875" style="2" customWidth="1"/>
    <col min="5" max="5" width="10.00390625" style="58" customWidth="1"/>
    <col min="6" max="6" width="11.57421875" style="2" customWidth="1"/>
    <col min="7" max="7" width="10.421875" style="2" customWidth="1"/>
    <col min="8" max="8" width="9.57421875" style="58" customWidth="1"/>
    <col min="9" max="9" width="9.28125" style="58" customWidth="1"/>
    <col min="10" max="10" width="10.00390625" style="58" customWidth="1"/>
    <col min="11" max="11" width="9.8515625" style="2" customWidth="1"/>
    <col min="12" max="12" width="6.8515625" style="2" hidden="1" customWidth="1"/>
    <col min="13" max="13" width="12.28125" style="58" customWidth="1"/>
    <col min="14" max="14" width="13.7109375" style="2" customWidth="1"/>
    <col min="15" max="15" width="18.28125" style="2" customWidth="1"/>
    <col min="16" max="16" width="11.8515625" style="2" customWidth="1"/>
    <col min="17" max="17" width="11.8515625" style="46" customWidth="1"/>
    <col min="18" max="18" width="12.00390625" style="2" customWidth="1"/>
    <col min="19" max="19" width="12.00390625" style="32" customWidth="1"/>
    <col min="20" max="20" width="8.57421875" style="2" customWidth="1"/>
    <col min="21" max="21" width="13.8515625" style="2" bestFit="1" customWidth="1"/>
    <col min="22" max="22" width="9.28125" style="2" customWidth="1"/>
    <col min="23" max="23" width="9.28125" style="2" bestFit="1" customWidth="1"/>
    <col min="24" max="24" width="9.421875" style="2" customWidth="1"/>
    <col min="25" max="25" width="12.421875" style="2" customWidth="1"/>
    <col min="26" max="26" width="12.28125" style="2" customWidth="1"/>
    <col min="27" max="27" width="19.140625" style="2" customWidth="1"/>
    <col min="28" max="16384" width="9.140625" style="6" customWidth="1"/>
  </cols>
  <sheetData>
    <row r="1" spans="3:25" ht="64.5" customHeight="1" thickBot="1">
      <c r="C1" s="43"/>
      <c r="D1" s="13"/>
      <c r="E1" s="57"/>
      <c r="F1" s="13"/>
      <c r="G1" s="13"/>
      <c r="H1" s="57"/>
      <c r="I1" s="57"/>
      <c r="J1" s="57"/>
      <c r="K1" s="13"/>
      <c r="L1" s="13"/>
      <c r="M1" s="57"/>
      <c r="N1" s="13"/>
      <c r="O1" s="13"/>
      <c r="P1" s="13"/>
      <c r="Q1" s="185" t="s">
        <v>26</v>
      </c>
      <c r="R1" s="186"/>
      <c r="S1" s="186"/>
      <c r="T1" s="187"/>
      <c r="V1" s="185" t="s">
        <v>27</v>
      </c>
      <c r="W1" s="186"/>
      <c r="X1" s="186"/>
      <c r="Y1" s="187"/>
    </row>
    <row r="2" spans="3:25" ht="41.25" customHeight="1" thickBot="1">
      <c r="C2" s="5" t="s">
        <v>60</v>
      </c>
      <c r="D2" s="25" t="s">
        <v>61</v>
      </c>
      <c r="Q2" s="44" t="s">
        <v>23</v>
      </c>
      <c r="R2" s="28" t="s">
        <v>32</v>
      </c>
      <c r="S2" s="30" t="s">
        <v>31</v>
      </c>
      <c r="T2" s="29" t="s">
        <v>34</v>
      </c>
      <c r="V2" s="185" t="s">
        <v>28</v>
      </c>
      <c r="W2" s="186"/>
      <c r="X2" s="186"/>
      <c r="Y2" s="187"/>
    </row>
    <row r="3" spans="3:25" ht="85.5" customHeight="1" thickBot="1">
      <c r="C3" s="182" t="s">
        <v>29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31"/>
      <c r="Q3" s="45"/>
      <c r="R3" s="26"/>
      <c r="S3" s="31"/>
      <c r="T3" s="27"/>
      <c r="V3" s="188"/>
      <c r="W3" s="188"/>
      <c r="X3" s="188"/>
      <c r="Y3" s="188"/>
    </row>
    <row r="4" ht="12.75">
      <c r="C4" s="4"/>
    </row>
    <row r="5" spans="15:16" ht="16.5" thickBot="1">
      <c r="O5" s="1"/>
      <c r="P5" s="1"/>
    </row>
    <row r="6" spans="1:27" ht="66" customHeight="1">
      <c r="A6" s="11"/>
      <c r="B6" s="7" t="s">
        <v>15</v>
      </c>
      <c r="C6" s="14" t="s">
        <v>30</v>
      </c>
      <c r="D6" s="15" t="s">
        <v>1</v>
      </c>
      <c r="E6" s="59" t="s">
        <v>0</v>
      </c>
      <c r="F6" s="16" t="s">
        <v>9</v>
      </c>
      <c r="G6" s="7" t="s">
        <v>3</v>
      </c>
      <c r="H6" s="62" t="s">
        <v>4</v>
      </c>
      <c r="I6" s="66" t="s">
        <v>10</v>
      </c>
      <c r="J6" s="59" t="s">
        <v>7</v>
      </c>
      <c r="K6" s="16" t="s">
        <v>8</v>
      </c>
      <c r="L6" s="34"/>
      <c r="M6" s="69" t="s">
        <v>2</v>
      </c>
      <c r="N6" s="15" t="s">
        <v>5</v>
      </c>
      <c r="O6" s="17" t="s">
        <v>14</v>
      </c>
      <c r="P6" s="133" t="s">
        <v>59</v>
      </c>
      <c r="Q6" s="47" t="s">
        <v>11</v>
      </c>
      <c r="R6" s="8" t="s">
        <v>12</v>
      </c>
      <c r="S6" s="33" t="s">
        <v>13</v>
      </c>
      <c r="T6" s="9" t="s">
        <v>17</v>
      </c>
      <c r="U6" s="9" t="s">
        <v>18</v>
      </c>
      <c r="V6" s="9" t="s">
        <v>19</v>
      </c>
      <c r="W6" s="9" t="s">
        <v>20</v>
      </c>
      <c r="X6" s="9" t="s">
        <v>21</v>
      </c>
      <c r="Y6" s="9" t="s">
        <v>22</v>
      </c>
      <c r="Z6" s="38" t="s">
        <v>13</v>
      </c>
      <c r="AA6" s="180" t="s">
        <v>16</v>
      </c>
    </row>
    <row r="7" spans="2:27" ht="27.75" customHeight="1" thickBot="1">
      <c r="B7" s="19"/>
      <c r="C7" s="49" t="s">
        <v>6</v>
      </c>
      <c r="D7" s="20">
        <v>5</v>
      </c>
      <c r="E7" s="60">
        <v>4</v>
      </c>
      <c r="F7" s="21">
        <v>5</v>
      </c>
      <c r="G7" s="22">
        <v>10</v>
      </c>
      <c r="H7" s="63">
        <v>10</v>
      </c>
      <c r="I7" s="23">
        <v>10</v>
      </c>
      <c r="J7" s="60">
        <v>10</v>
      </c>
      <c r="K7" s="21">
        <v>10</v>
      </c>
      <c r="L7" s="35"/>
      <c r="M7" s="70">
        <v>6</v>
      </c>
      <c r="N7" s="18">
        <f>D7+E7+I7+J7+K7+M7+F7</f>
        <v>50</v>
      </c>
      <c r="O7" s="42">
        <f>N7/$N$7</f>
        <v>1</v>
      </c>
      <c r="P7" s="134"/>
      <c r="Q7" s="48"/>
      <c r="R7" s="12"/>
      <c r="S7" s="36"/>
      <c r="T7" s="37">
        <v>5</v>
      </c>
      <c r="U7" s="37">
        <v>10</v>
      </c>
      <c r="V7" s="37">
        <v>10</v>
      </c>
      <c r="W7" s="37">
        <v>20</v>
      </c>
      <c r="X7" s="37">
        <v>5</v>
      </c>
      <c r="Y7" s="24">
        <v>50</v>
      </c>
      <c r="Z7" s="39">
        <f>T7+U7+V7+W7+X7+Y7</f>
        <v>100</v>
      </c>
      <c r="AA7" s="181"/>
    </row>
    <row r="8" spans="1:27" s="41" customFormat="1" ht="29.25" customHeight="1" thickBot="1">
      <c r="A8" s="40"/>
      <c r="B8" s="139">
        <v>1</v>
      </c>
      <c r="C8" s="140" t="s">
        <v>35</v>
      </c>
      <c r="D8" s="141">
        <v>5</v>
      </c>
      <c r="E8" s="142">
        <v>3</v>
      </c>
      <c r="F8" s="143">
        <v>5</v>
      </c>
      <c r="G8" s="144">
        <v>10</v>
      </c>
      <c r="H8" s="145">
        <v>10</v>
      </c>
      <c r="I8" s="146">
        <f>(G8+H8)/2</f>
        <v>10</v>
      </c>
      <c r="J8" s="147">
        <v>9.3</v>
      </c>
      <c r="K8" s="148">
        <v>10.9</v>
      </c>
      <c r="L8" s="149"/>
      <c r="M8" s="141">
        <v>8</v>
      </c>
      <c r="N8" s="150">
        <f>D8+E8+I8+J8+K8+M8+F8</f>
        <v>51.2</v>
      </c>
      <c r="O8" s="151">
        <f>N8/$N$7</f>
        <v>1.024</v>
      </c>
      <c r="P8" s="152">
        <v>0.94</v>
      </c>
      <c r="Q8" s="153">
        <f>P8*25</f>
        <v>23.5</v>
      </c>
      <c r="R8" s="154">
        <f>1.25*(J8+K8)</f>
        <v>25.250000000000004</v>
      </c>
      <c r="S8" s="154">
        <f>Q8+R8</f>
        <v>48.75</v>
      </c>
      <c r="T8" s="154">
        <f>D8</f>
        <v>5</v>
      </c>
      <c r="U8" s="154">
        <f>E8+F8</f>
        <v>8</v>
      </c>
      <c r="V8" s="154">
        <f>I8</f>
        <v>10</v>
      </c>
      <c r="W8" s="154">
        <f>J8+K8</f>
        <v>20.200000000000003</v>
      </c>
      <c r="X8" s="154">
        <f>M8</f>
        <v>8</v>
      </c>
      <c r="Y8" s="155">
        <f>S8</f>
        <v>48.75</v>
      </c>
      <c r="Z8" s="169">
        <f>SUM(T8:Y8)</f>
        <v>99.95</v>
      </c>
      <c r="AA8" s="156">
        <v>10</v>
      </c>
    </row>
    <row r="9" spans="1:27" s="41" customFormat="1" ht="29.25" customHeight="1" thickBot="1">
      <c r="A9" s="40"/>
      <c r="B9" s="157">
        <v>2</v>
      </c>
      <c r="C9" s="158" t="s">
        <v>36</v>
      </c>
      <c r="D9" s="141">
        <v>5</v>
      </c>
      <c r="E9" s="159">
        <v>2.5</v>
      </c>
      <c r="F9" s="160">
        <v>5</v>
      </c>
      <c r="G9" s="161">
        <v>10</v>
      </c>
      <c r="H9" s="162">
        <v>8</v>
      </c>
      <c r="I9" s="146">
        <f>(G9+H9)/2</f>
        <v>9</v>
      </c>
      <c r="J9" s="163">
        <v>10.3</v>
      </c>
      <c r="K9" s="164">
        <v>9.5</v>
      </c>
      <c r="L9" s="165"/>
      <c r="M9" s="166">
        <v>8</v>
      </c>
      <c r="N9" s="150">
        <f>D9+E9+I9+J9+K9+M9+F9</f>
        <v>49.3</v>
      </c>
      <c r="O9" s="151">
        <f>N9/$N$7</f>
        <v>0.986</v>
      </c>
      <c r="P9" s="152">
        <v>0.86</v>
      </c>
      <c r="Q9" s="153">
        <f>P9*25</f>
        <v>21.5</v>
      </c>
      <c r="R9" s="154">
        <f>1.25*(J9+K9)</f>
        <v>24.75</v>
      </c>
      <c r="S9" s="154">
        <f>Q9+R9</f>
        <v>46.25</v>
      </c>
      <c r="T9" s="167">
        <f>D9</f>
        <v>5</v>
      </c>
      <c r="U9" s="167">
        <f>E9+F9</f>
        <v>7.5</v>
      </c>
      <c r="V9" s="167">
        <f>I9</f>
        <v>9</v>
      </c>
      <c r="W9" s="167">
        <f>J9+K9</f>
        <v>19.8</v>
      </c>
      <c r="X9" s="167">
        <f>M9</f>
        <v>8</v>
      </c>
      <c r="Y9" s="155">
        <f>S9</f>
        <v>46.25</v>
      </c>
      <c r="Z9" s="169">
        <f>SUM(T9:Y9)</f>
        <v>95.55</v>
      </c>
      <c r="AA9" s="156">
        <v>10</v>
      </c>
    </row>
    <row r="10" spans="1:27" s="41" customFormat="1" ht="29.25" customHeight="1" thickBot="1">
      <c r="A10" s="40"/>
      <c r="B10" s="157">
        <v>11</v>
      </c>
      <c r="C10" s="158" t="s">
        <v>37</v>
      </c>
      <c r="D10" s="141">
        <v>5</v>
      </c>
      <c r="E10" s="159">
        <v>1.5</v>
      </c>
      <c r="F10" s="160">
        <v>4</v>
      </c>
      <c r="G10" s="161">
        <v>10</v>
      </c>
      <c r="H10" s="162">
        <v>10</v>
      </c>
      <c r="I10" s="146">
        <f>(G10+H10)/2</f>
        <v>10</v>
      </c>
      <c r="J10" s="163">
        <v>5.9</v>
      </c>
      <c r="K10" s="168">
        <v>8.5</v>
      </c>
      <c r="L10" s="165"/>
      <c r="M10" s="166">
        <v>6</v>
      </c>
      <c r="N10" s="150">
        <f>D10+E10+I10+J10+K10+M10+F10</f>
        <v>40.9</v>
      </c>
      <c r="O10" s="151">
        <f>N10/$N$7</f>
        <v>0.818</v>
      </c>
      <c r="P10" s="152">
        <v>0.9</v>
      </c>
      <c r="Q10" s="153">
        <f>P10*25</f>
        <v>22.5</v>
      </c>
      <c r="R10" s="154">
        <v>22.5</v>
      </c>
      <c r="S10" s="154">
        <f>Q10+R10</f>
        <v>45</v>
      </c>
      <c r="T10" s="167">
        <f>D10</f>
        <v>5</v>
      </c>
      <c r="U10" s="167">
        <f>E10+F10</f>
        <v>5.5</v>
      </c>
      <c r="V10" s="167">
        <f>I10</f>
        <v>10</v>
      </c>
      <c r="W10" s="167">
        <f>J10+K10</f>
        <v>14.4</v>
      </c>
      <c r="X10" s="167">
        <f>M10</f>
        <v>6</v>
      </c>
      <c r="Y10" s="174">
        <f>S10</f>
        <v>45</v>
      </c>
      <c r="Z10" s="169">
        <f>SUM(T10:Y10)</f>
        <v>85.9</v>
      </c>
      <c r="AA10" s="156">
        <v>9</v>
      </c>
    </row>
    <row r="11" spans="1:27" s="41" customFormat="1" ht="29.25" customHeight="1" thickBot="1">
      <c r="A11" s="10"/>
      <c r="B11" s="157">
        <v>4</v>
      </c>
      <c r="C11" s="158" t="s">
        <v>38</v>
      </c>
      <c r="D11" s="141">
        <v>5</v>
      </c>
      <c r="E11" s="159">
        <v>3</v>
      </c>
      <c r="F11" s="160">
        <v>3</v>
      </c>
      <c r="G11" s="161">
        <v>9</v>
      </c>
      <c r="H11" s="162">
        <v>10</v>
      </c>
      <c r="I11" s="146">
        <f>(G11+H11)/2</f>
        <v>9.5</v>
      </c>
      <c r="J11" s="163">
        <v>8.4</v>
      </c>
      <c r="K11" s="164">
        <v>8.2</v>
      </c>
      <c r="L11" s="165"/>
      <c r="M11" s="166">
        <v>5</v>
      </c>
      <c r="N11" s="150">
        <f>D11+E11+I11+J11+K11+M11+F11</f>
        <v>42.099999999999994</v>
      </c>
      <c r="O11" s="151">
        <f>N11/$N$7</f>
        <v>0.8419999999999999</v>
      </c>
      <c r="P11" s="152">
        <v>0.8</v>
      </c>
      <c r="Q11" s="153">
        <f>P11*25</f>
        <v>20</v>
      </c>
      <c r="R11" s="154">
        <v>20.75</v>
      </c>
      <c r="S11" s="154">
        <f>Q11+R11</f>
        <v>40.75</v>
      </c>
      <c r="T11" s="167">
        <f>D11</f>
        <v>5</v>
      </c>
      <c r="U11" s="167">
        <f>E11+F11</f>
        <v>6</v>
      </c>
      <c r="V11" s="167">
        <f>I11</f>
        <v>9.5</v>
      </c>
      <c r="W11" s="167">
        <f>J11+K11</f>
        <v>16.6</v>
      </c>
      <c r="X11" s="167">
        <f>M11</f>
        <v>5</v>
      </c>
      <c r="Y11" s="171">
        <f>S11</f>
        <v>40.75</v>
      </c>
      <c r="Z11" s="172">
        <f>SUM(T11:Y11)</f>
        <v>82.85</v>
      </c>
      <c r="AA11" s="175">
        <v>8</v>
      </c>
    </row>
    <row r="12" spans="2:27" ht="29.25" customHeight="1" thickBot="1">
      <c r="B12" s="157">
        <v>5</v>
      </c>
      <c r="C12" s="158" t="s">
        <v>39</v>
      </c>
      <c r="D12" s="141">
        <v>5</v>
      </c>
      <c r="E12" s="159">
        <v>2.5</v>
      </c>
      <c r="F12" s="160">
        <v>3</v>
      </c>
      <c r="G12" s="161">
        <v>10</v>
      </c>
      <c r="H12" s="162">
        <v>9</v>
      </c>
      <c r="I12" s="146">
        <f>(G12+H12)/2</f>
        <v>9.5</v>
      </c>
      <c r="J12" s="163">
        <v>8.7</v>
      </c>
      <c r="K12" s="168">
        <v>9.9</v>
      </c>
      <c r="L12" s="165"/>
      <c r="M12" s="166">
        <v>5</v>
      </c>
      <c r="N12" s="150">
        <f>D12+E12+I12+J12+K12+M12+F12</f>
        <v>43.6</v>
      </c>
      <c r="O12" s="151">
        <f>N12/$N$7</f>
        <v>0.872</v>
      </c>
      <c r="P12" s="152">
        <v>0.6</v>
      </c>
      <c r="Q12" s="153">
        <f>P12*25</f>
        <v>15</v>
      </c>
      <c r="R12" s="154">
        <f>1.25*(J12+K12)</f>
        <v>23.25</v>
      </c>
      <c r="S12" s="154">
        <f>Q12+R12</f>
        <v>38.25</v>
      </c>
      <c r="T12" s="167">
        <f>D12</f>
        <v>5</v>
      </c>
      <c r="U12" s="167">
        <f>E12+F12</f>
        <v>5.5</v>
      </c>
      <c r="V12" s="167">
        <f>I12</f>
        <v>9.5</v>
      </c>
      <c r="W12" s="167">
        <f>J12+K12</f>
        <v>18.6</v>
      </c>
      <c r="X12" s="167">
        <f>M12</f>
        <v>5</v>
      </c>
      <c r="Y12" s="173">
        <f>S12</f>
        <v>38.25</v>
      </c>
      <c r="Z12" s="172">
        <f>SUM(T12:Y12)</f>
        <v>81.85</v>
      </c>
      <c r="AA12" s="175">
        <v>8</v>
      </c>
    </row>
    <row r="13" spans="2:27" ht="29.25" customHeight="1" thickBot="1">
      <c r="B13" s="157">
        <v>23</v>
      </c>
      <c r="C13" s="158" t="s">
        <v>41</v>
      </c>
      <c r="D13" s="141">
        <v>5</v>
      </c>
      <c r="E13" s="159">
        <v>3</v>
      </c>
      <c r="F13" s="160">
        <v>5</v>
      </c>
      <c r="G13" s="161">
        <v>7</v>
      </c>
      <c r="H13" s="162">
        <v>10</v>
      </c>
      <c r="I13" s="146">
        <f>(G13+H13)/2</f>
        <v>8.5</v>
      </c>
      <c r="J13" s="163">
        <v>8.2</v>
      </c>
      <c r="K13" s="164">
        <v>8.2</v>
      </c>
      <c r="L13" s="165"/>
      <c r="M13" s="166">
        <v>2</v>
      </c>
      <c r="N13" s="150">
        <f>D13+E13+I13+J13+K13+M13+F13</f>
        <v>39.9</v>
      </c>
      <c r="O13" s="151">
        <f>N13/$N$7</f>
        <v>0.7979999999999999</v>
      </c>
      <c r="P13" s="152"/>
      <c r="Q13" s="153">
        <v>17.5</v>
      </c>
      <c r="R13" s="154">
        <v>20.5</v>
      </c>
      <c r="S13" s="154">
        <f>Q13+R13</f>
        <v>38</v>
      </c>
      <c r="T13" s="167">
        <f>D13</f>
        <v>5</v>
      </c>
      <c r="U13" s="167">
        <f>E13+F13</f>
        <v>8</v>
      </c>
      <c r="V13" s="167">
        <f>I13</f>
        <v>8.5</v>
      </c>
      <c r="W13" s="167">
        <f>J13+K13</f>
        <v>16.4</v>
      </c>
      <c r="X13" s="167">
        <f>M13</f>
        <v>2</v>
      </c>
      <c r="Y13" s="171">
        <f>S13</f>
        <v>38</v>
      </c>
      <c r="Z13" s="172">
        <f>SUM(T13:Y13)</f>
        <v>77.9</v>
      </c>
      <c r="AA13" s="175">
        <v>8</v>
      </c>
    </row>
    <row r="14" spans="2:27" ht="29.25" customHeight="1" thickBot="1">
      <c r="B14" s="177">
        <v>3</v>
      </c>
      <c r="C14" s="158" t="s">
        <v>43</v>
      </c>
      <c r="D14" s="141">
        <v>5</v>
      </c>
      <c r="E14" s="159">
        <v>3</v>
      </c>
      <c r="F14" s="160">
        <v>4</v>
      </c>
      <c r="G14" s="161">
        <v>9</v>
      </c>
      <c r="H14" s="162">
        <v>9</v>
      </c>
      <c r="I14" s="146">
        <f>(G14+H14)/2</f>
        <v>9</v>
      </c>
      <c r="J14" s="163">
        <v>6.7</v>
      </c>
      <c r="K14" s="164">
        <v>8.8</v>
      </c>
      <c r="L14" s="165"/>
      <c r="M14" s="166">
        <v>7</v>
      </c>
      <c r="N14" s="150">
        <f>D14+E14+I14+J14+K14+M14+F14</f>
        <v>43.5</v>
      </c>
      <c r="O14" s="151">
        <f>N14/$N$7</f>
        <v>0.87</v>
      </c>
      <c r="P14" s="152">
        <v>0.55</v>
      </c>
      <c r="Q14" s="153">
        <f>P14*25</f>
        <v>13.750000000000002</v>
      </c>
      <c r="R14" s="154">
        <v>14.5</v>
      </c>
      <c r="S14" s="154">
        <f>Q14+R14</f>
        <v>28.25</v>
      </c>
      <c r="T14" s="167">
        <f>D14</f>
        <v>5</v>
      </c>
      <c r="U14" s="167">
        <f>E14+F14</f>
        <v>7</v>
      </c>
      <c r="V14" s="167">
        <f>I14</f>
        <v>9</v>
      </c>
      <c r="W14" s="167">
        <f>J14+K14</f>
        <v>15.5</v>
      </c>
      <c r="X14" s="167">
        <f>M14</f>
        <v>7</v>
      </c>
      <c r="Y14" s="171">
        <f>S14</f>
        <v>28.25</v>
      </c>
      <c r="Z14" s="172">
        <f>SUM(T14:Y14)</f>
        <v>71.75</v>
      </c>
      <c r="AA14" s="175">
        <v>7</v>
      </c>
    </row>
    <row r="15" spans="1:27" s="3" customFormat="1" ht="29.25" customHeight="1" thickBot="1">
      <c r="A15" s="40"/>
      <c r="B15" s="157">
        <v>29</v>
      </c>
      <c r="C15" s="158" t="s">
        <v>57</v>
      </c>
      <c r="D15" s="141">
        <v>5</v>
      </c>
      <c r="E15" s="159">
        <v>0</v>
      </c>
      <c r="F15" s="160">
        <v>6.5</v>
      </c>
      <c r="G15" s="161">
        <v>10</v>
      </c>
      <c r="H15" s="162">
        <v>10</v>
      </c>
      <c r="I15" s="146">
        <f>(G15+H15)/2</f>
        <v>10</v>
      </c>
      <c r="J15" s="163">
        <v>7.5</v>
      </c>
      <c r="K15" s="164">
        <v>6.7</v>
      </c>
      <c r="L15" s="165"/>
      <c r="M15" s="166">
        <v>5</v>
      </c>
      <c r="N15" s="150">
        <f>D15+E15+I15+J15+K15+M15+F15</f>
        <v>40.7</v>
      </c>
      <c r="O15" s="151">
        <f>N15/$N$7</f>
        <v>0.8140000000000001</v>
      </c>
      <c r="P15" s="152">
        <v>0.54</v>
      </c>
      <c r="Q15" s="153">
        <v>13.5</v>
      </c>
      <c r="R15" s="154">
        <v>11.8</v>
      </c>
      <c r="S15" s="154">
        <f>Q15+R15</f>
        <v>25.3</v>
      </c>
      <c r="T15" s="167">
        <f>D15</f>
        <v>5</v>
      </c>
      <c r="U15" s="167">
        <f>E15+F15</f>
        <v>6.5</v>
      </c>
      <c r="V15" s="167">
        <f>I15</f>
        <v>10</v>
      </c>
      <c r="W15" s="167">
        <f>J15+K15</f>
        <v>14.2</v>
      </c>
      <c r="X15" s="167">
        <f>M15</f>
        <v>5</v>
      </c>
      <c r="Y15" s="171">
        <f>S15</f>
        <v>25.3</v>
      </c>
      <c r="Z15" s="172">
        <f>SUM(T15:Y15)</f>
        <v>66</v>
      </c>
      <c r="AA15" s="175">
        <v>7</v>
      </c>
    </row>
    <row r="16" spans="1:27" s="3" customFormat="1" ht="29.25" customHeight="1" thickBot="1">
      <c r="A16" s="40"/>
      <c r="B16" s="208">
        <v>28</v>
      </c>
      <c r="C16" s="189" t="s">
        <v>56</v>
      </c>
      <c r="D16" s="190">
        <v>5</v>
      </c>
      <c r="E16" s="191">
        <v>0</v>
      </c>
      <c r="F16" s="192">
        <v>5.5</v>
      </c>
      <c r="G16" s="193">
        <v>10</v>
      </c>
      <c r="H16" s="194">
        <v>9</v>
      </c>
      <c r="I16" s="195">
        <f>(G16+H16)/2</f>
        <v>9.5</v>
      </c>
      <c r="J16" s="196">
        <v>5.1</v>
      </c>
      <c r="K16" s="197">
        <v>5.2</v>
      </c>
      <c r="L16" s="198"/>
      <c r="M16" s="199">
        <v>5</v>
      </c>
      <c r="N16" s="200">
        <f>D16+E16+I16+J16+K16+M16+F16</f>
        <v>35.3</v>
      </c>
      <c r="O16" s="201">
        <f>N16/$N$7</f>
        <v>0.706</v>
      </c>
      <c r="P16" s="202">
        <v>0.15</v>
      </c>
      <c r="Q16" s="203">
        <v>15</v>
      </c>
      <c r="R16" s="204">
        <v>12</v>
      </c>
      <c r="S16" s="204">
        <f>Q16+R16</f>
        <v>27</v>
      </c>
      <c r="T16" s="205">
        <f>D16</f>
        <v>5</v>
      </c>
      <c r="U16" s="205">
        <f>E16+F16</f>
        <v>5.5</v>
      </c>
      <c r="V16" s="205">
        <f>I16</f>
        <v>9.5</v>
      </c>
      <c r="W16" s="205">
        <f>J16+K16</f>
        <v>10.3</v>
      </c>
      <c r="X16" s="205">
        <f>M16</f>
        <v>5</v>
      </c>
      <c r="Y16" s="206">
        <f>S16</f>
        <v>27</v>
      </c>
      <c r="Z16" s="207">
        <f>SUM(T16:Y16)</f>
        <v>62.3</v>
      </c>
      <c r="AA16" s="206">
        <v>6</v>
      </c>
    </row>
    <row r="17" spans="1:27" s="41" customFormat="1" ht="29.25" customHeight="1" thickBot="1">
      <c r="A17" s="40"/>
      <c r="B17" s="157">
        <v>8</v>
      </c>
      <c r="C17" s="158" t="s">
        <v>40</v>
      </c>
      <c r="D17" s="141">
        <v>5</v>
      </c>
      <c r="E17" s="159">
        <v>2.5</v>
      </c>
      <c r="F17" s="160">
        <v>3</v>
      </c>
      <c r="G17" s="161">
        <v>5</v>
      </c>
      <c r="H17" s="162">
        <v>7</v>
      </c>
      <c r="I17" s="146">
        <f>(G17+H17)/2</f>
        <v>6</v>
      </c>
      <c r="J17" s="163">
        <v>7.3</v>
      </c>
      <c r="K17" s="164">
        <v>8.1</v>
      </c>
      <c r="L17" s="165"/>
      <c r="M17" s="166">
        <v>5</v>
      </c>
      <c r="N17" s="150">
        <f>D17+E17+I17+J17+K17+M17+F17</f>
        <v>36.9</v>
      </c>
      <c r="O17" s="151">
        <f>N17/$N$7</f>
        <v>0.738</v>
      </c>
      <c r="P17" s="152">
        <v>0.42</v>
      </c>
      <c r="Q17" s="153">
        <f>P17*25</f>
        <v>10.5</v>
      </c>
      <c r="R17" s="154">
        <v>13.6</v>
      </c>
      <c r="S17" s="154">
        <f>Q17+R17</f>
        <v>24.1</v>
      </c>
      <c r="T17" s="167">
        <f>D17</f>
        <v>5</v>
      </c>
      <c r="U17" s="167">
        <f>E17+F17</f>
        <v>5.5</v>
      </c>
      <c r="V17" s="167">
        <f>I17</f>
        <v>6</v>
      </c>
      <c r="W17" s="167">
        <f>J17+K17</f>
        <v>15.399999999999999</v>
      </c>
      <c r="X17" s="167">
        <f>M17</f>
        <v>5</v>
      </c>
      <c r="Y17" s="171">
        <f>S17</f>
        <v>24.1</v>
      </c>
      <c r="Z17" s="172">
        <f>SUM(T17:Y17)</f>
        <v>61</v>
      </c>
      <c r="AA17" s="175">
        <v>6</v>
      </c>
    </row>
    <row r="18" spans="1:27" s="3" customFormat="1" ht="29.25" customHeight="1" thickBot="1">
      <c r="A18" s="40"/>
      <c r="B18" s="55">
        <v>34</v>
      </c>
      <c r="C18" s="73" t="s">
        <v>58</v>
      </c>
      <c r="D18" s="56">
        <v>5</v>
      </c>
      <c r="E18" s="61">
        <v>1.5</v>
      </c>
      <c r="F18" s="122">
        <v>5</v>
      </c>
      <c r="G18" s="65">
        <v>12</v>
      </c>
      <c r="H18" s="64">
        <v>10</v>
      </c>
      <c r="I18" s="67">
        <f>(G18+H18)/2</f>
        <v>11</v>
      </c>
      <c r="J18" s="68">
        <v>7.4</v>
      </c>
      <c r="K18" s="118">
        <v>5.9</v>
      </c>
      <c r="L18" s="53"/>
      <c r="M18" s="71">
        <v>5</v>
      </c>
      <c r="N18" s="72">
        <f>D18+E18+I18+J18+K18+M18+F18</f>
        <v>40.8</v>
      </c>
      <c r="O18" s="74">
        <f>N18/$N$7</f>
        <v>0.816</v>
      </c>
      <c r="P18" s="135">
        <v>0</v>
      </c>
      <c r="Q18" s="124">
        <f>P18*25</f>
        <v>0</v>
      </c>
      <c r="R18" s="125"/>
      <c r="S18" s="125">
        <f>Q18+R18</f>
        <v>0</v>
      </c>
      <c r="T18" s="126">
        <f>D18</f>
        <v>5</v>
      </c>
      <c r="U18" s="126">
        <f>E18+F18</f>
        <v>6.5</v>
      </c>
      <c r="V18" s="126">
        <f>I18</f>
        <v>11</v>
      </c>
      <c r="W18" s="126">
        <f>J18+K18</f>
        <v>13.3</v>
      </c>
      <c r="X18" s="126">
        <f>M18</f>
        <v>5</v>
      </c>
      <c r="Y18" s="127">
        <f>S18</f>
        <v>0</v>
      </c>
      <c r="Z18" s="170">
        <f>SUM(T18:Y18)</f>
        <v>40.8</v>
      </c>
      <c r="AA18" s="127"/>
    </row>
    <row r="19" spans="2:27" ht="29.25" customHeight="1" thickBot="1">
      <c r="B19" s="54">
        <v>19</v>
      </c>
      <c r="C19" s="73" t="s">
        <v>52</v>
      </c>
      <c r="D19" s="56">
        <v>5</v>
      </c>
      <c r="E19" s="61">
        <v>2.5</v>
      </c>
      <c r="F19" s="122">
        <v>3</v>
      </c>
      <c r="G19" s="65">
        <v>10</v>
      </c>
      <c r="H19" s="64">
        <v>8</v>
      </c>
      <c r="I19" s="67">
        <f>(G19+H19)/2</f>
        <v>9</v>
      </c>
      <c r="J19" s="68">
        <v>3.3</v>
      </c>
      <c r="K19" s="118">
        <v>5.1</v>
      </c>
      <c r="L19" s="53"/>
      <c r="M19" s="71">
        <v>7</v>
      </c>
      <c r="N19" s="72">
        <f>D19+E19+I19+J19+K19+M19+F19</f>
        <v>34.9</v>
      </c>
      <c r="O19" s="74">
        <f>N19/$N$7</f>
        <v>0.698</v>
      </c>
      <c r="P19" s="135">
        <v>0</v>
      </c>
      <c r="Q19" s="124">
        <f>P19*25</f>
        <v>0</v>
      </c>
      <c r="R19" s="125"/>
      <c r="S19" s="125">
        <f>Q19+R19</f>
        <v>0</v>
      </c>
      <c r="T19" s="126">
        <f>D19</f>
        <v>5</v>
      </c>
      <c r="U19" s="126">
        <f>E19+F19</f>
        <v>5.5</v>
      </c>
      <c r="V19" s="126">
        <f>I19</f>
        <v>9</v>
      </c>
      <c r="W19" s="126">
        <f>J19+K19</f>
        <v>8.399999999999999</v>
      </c>
      <c r="X19" s="126">
        <f>M19</f>
        <v>7</v>
      </c>
      <c r="Y19" s="127">
        <f>S19</f>
        <v>0</v>
      </c>
      <c r="Z19" s="170">
        <f>SUM(T19:Y19)</f>
        <v>34.9</v>
      </c>
      <c r="AA19" s="127"/>
    </row>
    <row r="20" spans="1:27" s="3" customFormat="1" ht="29.25" customHeight="1" thickBot="1">
      <c r="A20" s="40"/>
      <c r="B20" s="54">
        <v>12</v>
      </c>
      <c r="C20" s="73" t="s">
        <v>42</v>
      </c>
      <c r="D20" s="56">
        <v>5</v>
      </c>
      <c r="E20" s="61">
        <v>4</v>
      </c>
      <c r="F20" s="122">
        <v>4</v>
      </c>
      <c r="G20" s="65">
        <v>0</v>
      </c>
      <c r="H20" s="64">
        <v>10</v>
      </c>
      <c r="I20" s="67">
        <f>(G20+H20)/2</f>
        <v>5</v>
      </c>
      <c r="J20" s="178">
        <v>5.9</v>
      </c>
      <c r="K20" s="118">
        <v>6.1</v>
      </c>
      <c r="L20" s="53"/>
      <c r="M20" s="71">
        <v>0</v>
      </c>
      <c r="N20" s="179">
        <f>D20+E20+I20+J20+K20+M20+F20</f>
        <v>30</v>
      </c>
      <c r="O20" s="74">
        <f>N20/$N$7</f>
        <v>0.6</v>
      </c>
      <c r="P20" s="135" t="s">
        <v>62</v>
      </c>
      <c r="Q20" s="124"/>
      <c r="R20" s="125"/>
      <c r="S20" s="125">
        <f>Q20+R20</f>
        <v>0</v>
      </c>
      <c r="T20" s="126">
        <f>D20</f>
        <v>5</v>
      </c>
      <c r="U20" s="126">
        <f>E20+F20</f>
        <v>8</v>
      </c>
      <c r="V20" s="126">
        <f>I20</f>
        <v>5</v>
      </c>
      <c r="W20" s="126">
        <f>J20+K20</f>
        <v>12</v>
      </c>
      <c r="X20" s="126">
        <f>M20</f>
        <v>0</v>
      </c>
      <c r="Y20" s="127"/>
      <c r="Z20" s="170">
        <f>SUM(T20:Y20)</f>
        <v>30</v>
      </c>
      <c r="AA20" s="127"/>
    </row>
    <row r="21" spans="2:27" ht="29.25" customHeight="1" thickBot="1">
      <c r="B21" s="51">
        <v>27</v>
      </c>
      <c r="C21" s="50" t="s">
        <v>25</v>
      </c>
      <c r="D21" s="75">
        <v>5</v>
      </c>
      <c r="E21" s="76">
        <v>0</v>
      </c>
      <c r="F21" s="120"/>
      <c r="G21" s="77">
        <v>10</v>
      </c>
      <c r="H21" s="78">
        <v>9</v>
      </c>
      <c r="I21" s="79">
        <f>(G21+H21)/2</f>
        <v>9.5</v>
      </c>
      <c r="J21" s="80">
        <v>9.2</v>
      </c>
      <c r="K21" s="119">
        <v>4.4</v>
      </c>
      <c r="L21" s="81"/>
      <c r="M21" s="82">
        <v>0</v>
      </c>
      <c r="N21" s="18">
        <f>D21+E21+I21+J21+K21+M21+F21</f>
        <v>28.1</v>
      </c>
      <c r="O21" s="42">
        <f>N21/$N$7</f>
        <v>0.562</v>
      </c>
      <c r="P21" s="136" t="s">
        <v>63</v>
      </c>
      <c r="Q21" s="137"/>
      <c r="R21" s="138"/>
      <c r="S21" s="138">
        <f>Q21+R21</f>
        <v>0</v>
      </c>
      <c r="T21" s="128">
        <f>D21</f>
        <v>5</v>
      </c>
      <c r="U21" s="128">
        <f>E21+F21</f>
        <v>0</v>
      </c>
      <c r="V21" s="128">
        <f>I21</f>
        <v>9.5</v>
      </c>
      <c r="W21" s="128">
        <f>J21+K21</f>
        <v>13.6</v>
      </c>
      <c r="X21" s="128">
        <f>M21</f>
        <v>0</v>
      </c>
      <c r="Y21" s="129"/>
      <c r="Z21" s="176">
        <f>SUM(T21:Y21)</f>
        <v>28.1</v>
      </c>
      <c r="AA21" s="129"/>
    </row>
    <row r="22" spans="1:27" ht="29.25" customHeight="1" thickBot="1">
      <c r="A22" s="40"/>
      <c r="B22" s="52">
        <v>21</v>
      </c>
      <c r="C22" s="50" t="s">
        <v>46</v>
      </c>
      <c r="D22" s="75">
        <v>5</v>
      </c>
      <c r="E22" s="76">
        <v>2.5</v>
      </c>
      <c r="F22" s="120"/>
      <c r="G22" s="77">
        <v>8</v>
      </c>
      <c r="H22" s="78">
        <v>10</v>
      </c>
      <c r="I22" s="79">
        <f>(G22+H22)/2</f>
        <v>9</v>
      </c>
      <c r="J22" s="80">
        <v>5.1</v>
      </c>
      <c r="K22" s="119">
        <v>3.9</v>
      </c>
      <c r="L22" s="121"/>
      <c r="M22" s="82">
        <v>0</v>
      </c>
      <c r="N22" s="130">
        <f>D22+E22+I22+J22+K22+M22+F22</f>
        <v>25.5</v>
      </c>
      <c r="O22" s="42">
        <f>N22/$N$7</f>
        <v>0.51</v>
      </c>
      <c r="P22" s="136" t="s">
        <v>62</v>
      </c>
      <c r="Q22" s="137"/>
      <c r="R22" s="138"/>
      <c r="S22" s="138">
        <f>Q22+R22</f>
        <v>0</v>
      </c>
      <c r="T22" s="128">
        <f>D22</f>
        <v>5</v>
      </c>
      <c r="U22" s="128">
        <f>E22+F22</f>
        <v>2.5</v>
      </c>
      <c r="V22" s="128">
        <f>I22</f>
        <v>9</v>
      </c>
      <c r="W22" s="128">
        <f>J22+K22</f>
        <v>9</v>
      </c>
      <c r="X22" s="128">
        <f>M22</f>
        <v>0</v>
      </c>
      <c r="Y22" s="129"/>
      <c r="Z22" s="176">
        <f>SUM(T22:Y22)</f>
        <v>25.5</v>
      </c>
      <c r="AA22" s="129"/>
    </row>
    <row r="23" spans="2:27" ht="33.75" customHeight="1" thickBot="1">
      <c r="B23" s="51">
        <v>25</v>
      </c>
      <c r="C23" s="50" t="s">
        <v>55</v>
      </c>
      <c r="D23" s="75">
        <v>5</v>
      </c>
      <c r="E23" s="76">
        <v>3</v>
      </c>
      <c r="F23" s="120"/>
      <c r="G23" s="77">
        <v>10</v>
      </c>
      <c r="H23" s="78">
        <v>0</v>
      </c>
      <c r="I23" s="79">
        <f>(G23+H23)/2</f>
        <v>5</v>
      </c>
      <c r="J23" s="123">
        <v>2.8</v>
      </c>
      <c r="K23" s="119">
        <v>6.4</v>
      </c>
      <c r="L23" s="81"/>
      <c r="M23" s="82">
        <v>0</v>
      </c>
      <c r="N23" s="130">
        <f>D23+E23+I23+J23+K23+M23+F23</f>
        <v>22.200000000000003</v>
      </c>
      <c r="O23" s="42">
        <f>N23/$N$7</f>
        <v>0.44400000000000006</v>
      </c>
      <c r="P23" s="136" t="s">
        <v>63</v>
      </c>
      <c r="Q23" s="137"/>
      <c r="R23" s="138"/>
      <c r="S23" s="138">
        <f>Q23+R23</f>
        <v>0</v>
      </c>
      <c r="T23" s="128">
        <f>D23</f>
        <v>5</v>
      </c>
      <c r="U23" s="128">
        <f>E23+F23</f>
        <v>3</v>
      </c>
      <c r="V23" s="128">
        <f>I23</f>
        <v>5</v>
      </c>
      <c r="W23" s="128">
        <f>J23+K23</f>
        <v>9.2</v>
      </c>
      <c r="X23" s="128">
        <f>M23</f>
        <v>0</v>
      </c>
      <c r="Y23" s="129"/>
      <c r="Z23" s="176">
        <f>SUM(T23:Y23)</f>
        <v>22.2</v>
      </c>
      <c r="AA23" s="129"/>
    </row>
    <row r="24" spans="2:27" ht="29.25" customHeight="1" thickBot="1">
      <c r="B24" s="51">
        <v>6</v>
      </c>
      <c r="C24" s="50" t="s">
        <v>45</v>
      </c>
      <c r="D24" s="75">
        <v>5</v>
      </c>
      <c r="E24" s="76">
        <v>0</v>
      </c>
      <c r="F24" s="120"/>
      <c r="G24" s="77">
        <v>9</v>
      </c>
      <c r="H24" s="78">
        <v>10</v>
      </c>
      <c r="I24" s="79">
        <f>(G24+H24)/2</f>
        <v>9.5</v>
      </c>
      <c r="J24" s="80">
        <v>0</v>
      </c>
      <c r="K24" s="119">
        <v>0</v>
      </c>
      <c r="L24" s="81"/>
      <c r="M24" s="82">
        <v>5</v>
      </c>
      <c r="N24" s="130">
        <f>D24+E24+I24+J24+K24+M24+F24</f>
        <v>19.5</v>
      </c>
      <c r="O24" s="42">
        <f>N24/$N$7</f>
        <v>0.39</v>
      </c>
      <c r="P24" s="136" t="s">
        <v>63</v>
      </c>
      <c r="Q24" s="137"/>
      <c r="R24" s="138"/>
      <c r="S24" s="138">
        <f>Q24+R24</f>
        <v>0</v>
      </c>
      <c r="T24" s="128">
        <f>D24</f>
        <v>5</v>
      </c>
      <c r="U24" s="128">
        <f>E24+F24</f>
        <v>0</v>
      </c>
      <c r="V24" s="128">
        <f>I24</f>
        <v>9.5</v>
      </c>
      <c r="W24" s="128">
        <f>J24+K24</f>
        <v>0</v>
      </c>
      <c r="X24" s="128">
        <f>M24</f>
        <v>5</v>
      </c>
      <c r="Y24" s="129"/>
      <c r="Z24" s="176">
        <f>SUM(T24:Y24)</f>
        <v>19.5</v>
      </c>
      <c r="AA24" s="129"/>
    </row>
    <row r="25" spans="1:27" ht="29.25" customHeight="1" thickBot="1">
      <c r="A25" s="40"/>
      <c r="B25" s="89">
        <v>20</v>
      </c>
      <c r="C25" s="90" t="s">
        <v>51</v>
      </c>
      <c r="D25" s="91">
        <v>5</v>
      </c>
      <c r="E25" s="92">
        <v>2.5</v>
      </c>
      <c r="F25" s="83"/>
      <c r="G25" s="93">
        <v>6</v>
      </c>
      <c r="H25" s="94">
        <v>9</v>
      </c>
      <c r="I25" s="95">
        <f aca="true" t="shared" si="0" ref="I25:I33">(G25+H25)/2</f>
        <v>7.5</v>
      </c>
      <c r="J25" s="96">
        <v>0</v>
      </c>
      <c r="K25" s="84">
        <v>0</v>
      </c>
      <c r="L25" s="85"/>
      <c r="M25" s="97">
        <v>0</v>
      </c>
      <c r="N25" s="98">
        <f aca="true" t="shared" si="1" ref="N25:N33">D25+E25+I25+J25+K25+M25+F25</f>
        <v>15</v>
      </c>
      <c r="O25" s="99">
        <f aca="true" t="shared" si="2" ref="O25:O33">N25/$N$7</f>
        <v>0.3</v>
      </c>
      <c r="P25" s="132"/>
      <c r="Q25" s="108">
        <v>42</v>
      </c>
      <c r="R25" s="109">
        <f aca="true" t="shared" si="3" ref="R25:R33">2.5*(J25+K25)/2</f>
        <v>0</v>
      </c>
      <c r="S25" s="109">
        <f aca="true" t="shared" si="4" ref="S25:S33">Q25+R25</f>
        <v>42</v>
      </c>
      <c r="T25" s="109">
        <f aca="true" t="shared" si="5" ref="T25:T33">D25</f>
        <v>5</v>
      </c>
      <c r="U25" s="109">
        <f aca="true" t="shared" si="6" ref="U25:U33">E25+F25</f>
        <v>2.5</v>
      </c>
      <c r="V25" s="109">
        <f aca="true" t="shared" si="7" ref="V25:V33">I25</f>
        <v>7.5</v>
      </c>
      <c r="W25" s="109">
        <f aca="true" t="shared" si="8" ref="W25:W33">J25+K25</f>
        <v>0</v>
      </c>
      <c r="X25" s="109">
        <f aca="true" t="shared" si="9" ref="X25:X33">M25</f>
        <v>0</v>
      </c>
      <c r="Y25" s="110">
        <f aca="true" t="shared" si="10" ref="Y25:Y33">Q25+R25</f>
        <v>42</v>
      </c>
      <c r="Z25" s="111">
        <v>118</v>
      </c>
      <c r="AA25" s="112"/>
    </row>
    <row r="26" spans="1:27" s="41" customFormat="1" ht="29.25" customHeight="1" thickBot="1">
      <c r="A26" s="40"/>
      <c r="B26" s="89">
        <v>16</v>
      </c>
      <c r="C26" s="90" t="s">
        <v>47</v>
      </c>
      <c r="D26" s="91">
        <v>5</v>
      </c>
      <c r="E26" s="92">
        <v>0</v>
      </c>
      <c r="F26" s="83"/>
      <c r="G26" s="93">
        <v>5</v>
      </c>
      <c r="H26" s="94">
        <v>0</v>
      </c>
      <c r="I26" s="95">
        <f t="shared" si="0"/>
        <v>2.5</v>
      </c>
      <c r="J26" s="96">
        <v>4</v>
      </c>
      <c r="K26" s="84"/>
      <c r="L26" s="85"/>
      <c r="M26" s="97">
        <v>0</v>
      </c>
      <c r="N26" s="98">
        <f t="shared" si="1"/>
        <v>11.5</v>
      </c>
      <c r="O26" s="99">
        <f t="shared" si="2"/>
        <v>0.23</v>
      </c>
      <c r="P26" s="132"/>
      <c r="Q26" s="108">
        <v>38</v>
      </c>
      <c r="R26" s="109">
        <f t="shared" si="3"/>
        <v>5</v>
      </c>
      <c r="S26" s="109">
        <f t="shared" si="4"/>
        <v>43</v>
      </c>
      <c r="T26" s="109">
        <f t="shared" si="5"/>
        <v>5</v>
      </c>
      <c r="U26" s="109">
        <f t="shared" si="6"/>
        <v>0</v>
      </c>
      <c r="V26" s="109">
        <f t="shared" si="7"/>
        <v>2.5</v>
      </c>
      <c r="W26" s="109">
        <f t="shared" si="8"/>
        <v>4</v>
      </c>
      <c r="X26" s="109">
        <f t="shared" si="9"/>
        <v>0</v>
      </c>
      <c r="Y26" s="110">
        <f t="shared" si="10"/>
        <v>43</v>
      </c>
      <c r="Z26" s="111">
        <v>114</v>
      </c>
      <c r="AA26" s="112"/>
    </row>
    <row r="27" spans="1:27" s="41" customFormat="1" ht="29.25" customHeight="1" thickBot="1">
      <c r="A27" s="40"/>
      <c r="B27" s="89">
        <v>30</v>
      </c>
      <c r="C27" s="90" t="s">
        <v>24</v>
      </c>
      <c r="D27" s="91">
        <v>5</v>
      </c>
      <c r="E27" s="92">
        <v>0</v>
      </c>
      <c r="F27" s="83"/>
      <c r="G27" s="93">
        <v>0</v>
      </c>
      <c r="H27" s="94">
        <v>0</v>
      </c>
      <c r="I27" s="95">
        <f t="shared" si="0"/>
        <v>0</v>
      </c>
      <c r="J27" s="96">
        <v>0</v>
      </c>
      <c r="K27" s="84"/>
      <c r="L27" s="85"/>
      <c r="M27" s="97">
        <v>5</v>
      </c>
      <c r="N27" s="98">
        <f t="shared" si="1"/>
        <v>10</v>
      </c>
      <c r="O27" s="99">
        <f t="shared" si="2"/>
        <v>0.2</v>
      </c>
      <c r="P27" s="132"/>
      <c r="Q27" s="108">
        <v>25</v>
      </c>
      <c r="R27" s="109">
        <f t="shared" si="3"/>
        <v>0</v>
      </c>
      <c r="S27" s="109">
        <f t="shared" si="4"/>
        <v>25</v>
      </c>
      <c r="T27" s="109">
        <f t="shared" si="5"/>
        <v>5</v>
      </c>
      <c r="U27" s="109">
        <f t="shared" si="6"/>
        <v>0</v>
      </c>
      <c r="V27" s="109">
        <f t="shared" si="7"/>
        <v>0</v>
      </c>
      <c r="W27" s="109">
        <f t="shared" si="8"/>
        <v>0</v>
      </c>
      <c r="X27" s="109">
        <f t="shared" si="9"/>
        <v>5</v>
      </c>
      <c r="Y27" s="110">
        <f t="shared" si="10"/>
        <v>25</v>
      </c>
      <c r="Z27" s="111">
        <v>101</v>
      </c>
      <c r="AA27" s="112"/>
    </row>
    <row r="28" spans="1:27" ht="29.25" customHeight="1" thickBot="1">
      <c r="A28" s="40"/>
      <c r="B28" s="89">
        <v>7</v>
      </c>
      <c r="C28" s="90" t="s">
        <v>44</v>
      </c>
      <c r="D28" s="91">
        <v>5</v>
      </c>
      <c r="E28" s="92">
        <v>0.5</v>
      </c>
      <c r="F28" s="83"/>
      <c r="G28" s="93">
        <v>0</v>
      </c>
      <c r="H28" s="94">
        <v>0</v>
      </c>
      <c r="I28" s="95">
        <f t="shared" si="0"/>
        <v>0</v>
      </c>
      <c r="J28" s="96">
        <v>0</v>
      </c>
      <c r="K28" s="84"/>
      <c r="L28" s="85"/>
      <c r="M28" s="97">
        <v>0</v>
      </c>
      <c r="N28" s="98">
        <f t="shared" si="1"/>
        <v>5.5</v>
      </c>
      <c r="O28" s="99">
        <f t="shared" si="2"/>
        <v>0.11</v>
      </c>
      <c r="P28" s="132"/>
      <c r="Q28" s="108">
        <v>35</v>
      </c>
      <c r="R28" s="109">
        <f t="shared" si="3"/>
        <v>0</v>
      </c>
      <c r="S28" s="109">
        <f t="shared" si="4"/>
        <v>35</v>
      </c>
      <c r="T28" s="109">
        <f t="shared" si="5"/>
        <v>5</v>
      </c>
      <c r="U28" s="109">
        <f t="shared" si="6"/>
        <v>0.5</v>
      </c>
      <c r="V28" s="109">
        <f t="shared" si="7"/>
        <v>0</v>
      </c>
      <c r="W28" s="109">
        <f t="shared" si="8"/>
        <v>0</v>
      </c>
      <c r="X28" s="109">
        <f t="shared" si="9"/>
        <v>0</v>
      </c>
      <c r="Y28" s="110">
        <f t="shared" si="10"/>
        <v>35</v>
      </c>
      <c r="Z28" s="111">
        <v>111</v>
      </c>
      <c r="AA28" s="112"/>
    </row>
    <row r="29" spans="1:27" ht="29.25" customHeight="1" thickBot="1">
      <c r="A29" s="40"/>
      <c r="B29" s="89">
        <v>15</v>
      </c>
      <c r="C29" s="90" t="s">
        <v>53</v>
      </c>
      <c r="D29" s="91">
        <v>5</v>
      </c>
      <c r="E29" s="92">
        <v>0.5</v>
      </c>
      <c r="F29" s="83"/>
      <c r="G29" s="93">
        <v>0</v>
      </c>
      <c r="H29" s="94">
        <v>0</v>
      </c>
      <c r="I29" s="95">
        <f t="shared" si="0"/>
        <v>0</v>
      </c>
      <c r="J29" s="96">
        <v>0</v>
      </c>
      <c r="K29" s="84"/>
      <c r="L29" s="85"/>
      <c r="M29" s="97">
        <v>0</v>
      </c>
      <c r="N29" s="98">
        <f t="shared" si="1"/>
        <v>5.5</v>
      </c>
      <c r="O29" s="99">
        <f t="shared" si="2"/>
        <v>0.11</v>
      </c>
      <c r="P29" s="132"/>
      <c r="Q29" s="108">
        <v>44</v>
      </c>
      <c r="R29" s="109">
        <f t="shared" si="3"/>
        <v>0</v>
      </c>
      <c r="S29" s="109">
        <f t="shared" si="4"/>
        <v>44</v>
      </c>
      <c r="T29" s="109">
        <f t="shared" si="5"/>
        <v>5</v>
      </c>
      <c r="U29" s="109">
        <f t="shared" si="6"/>
        <v>0.5</v>
      </c>
      <c r="V29" s="109">
        <f t="shared" si="7"/>
        <v>0</v>
      </c>
      <c r="W29" s="109">
        <f t="shared" si="8"/>
        <v>0</v>
      </c>
      <c r="X29" s="109">
        <f t="shared" si="9"/>
        <v>0</v>
      </c>
      <c r="Y29" s="110">
        <f t="shared" si="10"/>
        <v>44</v>
      </c>
      <c r="Z29" s="111">
        <v>120</v>
      </c>
      <c r="AA29" s="112"/>
    </row>
    <row r="30" spans="1:27" ht="29.25" customHeight="1" thickBot="1">
      <c r="A30" s="40"/>
      <c r="B30" s="89">
        <v>10</v>
      </c>
      <c r="C30" s="90" t="s">
        <v>48</v>
      </c>
      <c r="D30" s="91">
        <v>5</v>
      </c>
      <c r="E30" s="92">
        <v>0</v>
      </c>
      <c r="F30" s="83"/>
      <c r="G30" s="93">
        <v>0</v>
      </c>
      <c r="H30" s="94">
        <v>0</v>
      </c>
      <c r="I30" s="95">
        <f t="shared" si="0"/>
        <v>0</v>
      </c>
      <c r="J30" s="96">
        <v>0</v>
      </c>
      <c r="K30" s="84"/>
      <c r="L30" s="85"/>
      <c r="M30" s="97">
        <v>0</v>
      </c>
      <c r="N30" s="98">
        <f t="shared" si="1"/>
        <v>5</v>
      </c>
      <c r="O30" s="99">
        <f t="shared" si="2"/>
        <v>0.1</v>
      </c>
      <c r="P30" s="132"/>
      <c r="Q30" s="108">
        <v>39</v>
      </c>
      <c r="R30" s="109">
        <f t="shared" si="3"/>
        <v>0</v>
      </c>
      <c r="S30" s="109">
        <f t="shared" si="4"/>
        <v>39</v>
      </c>
      <c r="T30" s="109">
        <f t="shared" si="5"/>
        <v>5</v>
      </c>
      <c r="U30" s="109">
        <f t="shared" si="6"/>
        <v>0</v>
      </c>
      <c r="V30" s="109">
        <f t="shared" si="7"/>
        <v>0</v>
      </c>
      <c r="W30" s="109">
        <f t="shared" si="8"/>
        <v>0</v>
      </c>
      <c r="X30" s="109">
        <f t="shared" si="9"/>
        <v>0</v>
      </c>
      <c r="Y30" s="110">
        <f t="shared" si="10"/>
        <v>39</v>
      </c>
      <c r="Z30" s="111">
        <v>115</v>
      </c>
      <c r="AA30" s="112"/>
    </row>
    <row r="31" spans="1:27" ht="29.25" customHeight="1" thickBot="1">
      <c r="A31" s="40"/>
      <c r="B31" s="89">
        <v>13</v>
      </c>
      <c r="C31" s="90" t="s">
        <v>49</v>
      </c>
      <c r="D31" s="91">
        <v>5</v>
      </c>
      <c r="E31" s="92">
        <v>0</v>
      </c>
      <c r="F31" s="83"/>
      <c r="G31" s="93">
        <v>0</v>
      </c>
      <c r="H31" s="94">
        <v>0</v>
      </c>
      <c r="I31" s="95">
        <f t="shared" si="0"/>
        <v>0</v>
      </c>
      <c r="J31" s="96">
        <v>0</v>
      </c>
      <c r="K31" s="84"/>
      <c r="L31" s="85"/>
      <c r="M31" s="97">
        <v>0</v>
      </c>
      <c r="N31" s="98">
        <f t="shared" si="1"/>
        <v>5</v>
      </c>
      <c r="O31" s="99">
        <f t="shared" si="2"/>
        <v>0.1</v>
      </c>
      <c r="P31" s="132"/>
      <c r="Q31" s="108">
        <v>40</v>
      </c>
      <c r="R31" s="109">
        <f t="shared" si="3"/>
        <v>0</v>
      </c>
      <c r="S31" s="109">
        <f t="shared" si="4"/>
        <v>40</v>
      </c>
      <c r="T31" s="109">
        <f t="shared" si="5"/>
        <v>5</v>
      </c>
      <c r="U31" s="109">
        <f t="shared" si="6"/>
        <v>0</v>
      </c>
      <c r="V31" s="109">
        <f t="shared" si="7"/>
        <v>0</v>
      </c>
      <c r="W31" s="109">
        <f t="shared" si="8"/>
        <v>0</v>
      </c>
      <c r="X31" s="109">
        <f t="shared" si="9"/>
        <v>0</v>
      </c>
      <c r="Y31" s="110">
        <f t="shared" si="10"/>
        <v>40</v>
      </c>
      <c r="Z31" s="111">
        <v>116</v>
      </c>
      <c r="AA31" s="112"/>
    </row>
    <row r="32" spans="1:27" ht="29.25" customHeight="1" thickBot="1">
      <c r="A32" s="40"/>
      <c r="B32" s="89">
        <v>22</v>
      </c>
      <c r="C32" s="90" t="s">
        <v>50</v>
      </c>
      <c r="D32" s="91">
        <v>5</v>
      </c>
      <c r="E32" s="92">
        <v>0</v>
      </c>
      <c r="F32" s="83"/>
      <c r="G32" s="93">
        <v>0</v>
      </c>
      <c r="H32" s="94">
        <v>0</v>
      </c>
      <c r="I32" s="95">
        <f t="shared" si="0"/>
        <v>0</v>
      </c>
      <c r="J32" s="96">
        <v>0</v>
      </c>
      <c r="K32" s="84"/>
      <c r="L32" s="85"/>
      <c r="M32" s="97">
        <v>0</v>
      </c>
      <c r="N32" s="98">
        <f t="shared" si="1"/>
        <v>5</v>
      </c>
      <c r="O32" s="99">
        <f t="shared" si="2"/>
        <v>0.1</v>
      </c>
      <c r="P32" s="132"/>
      <c r="Q32" s="108">
        <v>41</v>
      </c>
      <c r="R32" s="109">
        <f t="shared" si="3"/>
        <v>0</v>
      </c>
      <c r="S32" s="109">
        <f t="shared" si="4"/>
        <v>41</v>
      </c>
      <c r="T32" s="109">
        <f t="shared" si="5"/>
        <v>5</v>
      </c>
      <c r="U32" s="109">
        <f t="shared" si="6"/>
        <v>0</v>
      </c>
      <c r="V32" s="109">
        <f t="shared" si="7"/>
        <v>0</v>
      </c>
      <c r="W32" s="109">
        <f t="shared" si="8"/>
        <v>0</v>
      </c>
      <c r="X32" s="109">
        <f t="shared" si="9"/>
        <v>0</v>
      </c>
      <c r="Y32" s="110">
        <f t="shared" si="10"/>
        <v>41</v>
      </c>
      <c r="Z32" s="111">
        <v>117</v>
      </c>
      <c r="AA32" s="112"/>
    </row>
    <row r="33" spans="1:27" s="3" customFormat="1" ht="29.25" customHeight="1" thickBot="1">
      <c r="A33" s="40"/>
      <c r="B33" s="100">
        <v>26</v>
      </c>
      <c r="C33" s="101" t="s">
        <v>54</v>
      </c>
      <c r="D33" s="102">
        <v>5</v>
      </c>
      <c r="E33" s="103">
        <v>0</v>
      </c>
      <c r="F33" s="86"/>
      <c r="G33" s="104">
        <v>0</v>
      </c>
      <c r="H33" s="105">
        <v>0</v>
      </c>
      <c r="I33" s="95">
        <f t="shared" si="0"/>
        <v>0</v>
      </c>
      <c r="J33" s="106">
        <v>0</v>
      </c>
      <c r="K33" s="87"/>
      <c r="L33" s="88"/>
      <c r="M33" s="107">
        <v>0</v>
      </c>
      <c r="N33" s="98">
        <f t="shared" si="1"/>
        <v>5</v>
      </c>
      <c r="O33" s="99">
        <f t="shared" si="2"/>
        <v>0.1</v>
      </c>
      <c r="P33" s="132"/>
      <c r="Q33" s="113">
        <v>45</v>
      </c>
      <c r="R33" s="114">
        <f t="shared" si="3"/>
        <v>0</v>
      </c>
      <c r="S33" s="114">
        <f t="shared" si="4"/>
        <v>45</v>
      </c>
      <c r="T33" s="114">
        <f t="shared" si="5"/>
        <v>5</v>
      </c>
      <c r="U33" s="114">
        <f t="shared" si="6"/>
        <v>0</v>
      </c>
      <c r="V33" s="114">
        <f t="shared" si="7"/>
        <v>0</v>
      </c>
      <c r="W33" s="114">
        <f t="shared" si="8"/>
        <v>0</v>
      </c>
      <c r="X33" s="114">
        <f t="shared" si="9"/>
        <v>0</v>
      </c>
      <c r="Y33" s="115">
        <f t="shared" si="10"/>
        <v>45</v>
      </c>
      <c r="Z33" s="116">
        <v>121</v>
      </c>
      <c r="AA33" s="117"/>
    </row>
    <row r="34" ht="12.75">
      <c r="U34" s="2" t="s">
        <v>33</v>
      </c>
    </row>
  </sheetData>
  <mergeCells count="6">
    <mergeCell ref="AA6:AA7"/>
    <mergeCell ref="C3:O3"/>
    <mergeCell ref="Q1:T1"/>
    <mergeCell ref="V2:Y2"/>
    <mergeCell ref="V3:Y3"/>
    <mergeCell ref="V1:Y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2011-09-14T12:24:26Z</cp:lastPrinted>
  <dcterms:created xsi:type="dcterms:W3CDTF">2008-11-19T20:59:51Z</dcterms:created>
  <dcterms:modified xsi:type="dcterms:W3CDTF">2011-09-14T12:24:27Z</dcterms:modified>
  <cp:category/>
  <cp:version/>
  <cp:contentType/>
  <cp:contentStatus/>
</cp:coreProperties>
</file>