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20" windowWidth="19200" windowHeight="11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<sst xmlns="http://schemas.openxmlformats.org/spreadsheetml/2006/main" count="62" uniqueCount="61">
  <si>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ulazni I kol. za lab.</t>
  </si>
  <si>
    <t>redovnost pohađanja nastave</t>
  </si>
  <si>
    <t>aktivnost na času</t>
  </si>
  <si>
    <t>I domaći zadatak</t>
  </si>
  <si>
    <t>II domaći zadatak</t>
  </si>
  <si>
    <t>ukupno predispitnih obaveza</t>
  </si>
  <si>
    <t>maksimalni broj bodova</t>
  </si>
  <si>
    <t>I kol.</t>
  </si>
  <si>
    <t>II kol.</t>
  </si>
  <si>
    <t>odbrana lab. vežbi</t>
  </si>
  <si>
    <t>III domaći zadatak</t>
  </si>
  <si>
    <t>Grbović Veljko</t>
  </si>
  <si>
    <t>ukupno domači</t>
  </si>
  <si>
    <t>Lišanin Marko</t>
  </si>
  <si>
    <t>pismeni</t>
  </si>
  <si>
    <t>usmeni</t>
  </si>
  <si>
    <t>ukupno</t>
  </si>
  <si>
    <t>procenat ispunjenosti predispitnih obaveza</t>
  </si>
  <si>
    <t>redni broj</t>
  </si>
  <si>
    <t>KONAČNA OCENA</t>
  </si>
  <si>
    <t>P</t>
  </si>
  <si>
    <t>V</t>
  </si>
  <si>
    <t>S</t>
  </si>
  <si>
    <t>K</t>
  </si>
  <si>
    <t>O</t>
  </si>
  <si>
    <t>I</t>
  </si>
  <si>
    <t>apri</t>
  </si>
  <si>
    <t>januar</t>
  </si>
  <si>
    <t>jun</t>
  </si>
  <si>
    <t>sept</t>
  </si>
  <si>
    <t>Ćetenović Dragan</t>
  </si>
  <si>
    <t>Lazić Aleksandar</t>
  </si>
  <si>
    <t>Stojanović Marko</t>
  </si>
  <si>
    <t>Šućurović Marko</t>
  </si>
  <si>
    <t>Petrović Marija</t>
  </si>
  <si>
    <t>Stojić Obren</t>
  </si>
  <si>
    <t>Despotović Aleksandar</t>
  </si>
  <si>
    <t>Đorđević Nikola</t>
  </si>
  <si>
    <t>Parezanović Raško</t>
  </si>
  <si>
    <t>Tomić Stevan</t>
  </si>
  <si>
    <t>Nikolendžić Igor</t>
  </si>
  <si>
    <t>Pajović Marko</t>
  </si>
  <si>
    <t>Petrović Slobodan</t>
  </si>
  <si>
    <t>Kostadinović Nenad </t>
  </si>
  <si>
    <t>Kanjevac Ivan</t>
  </si>
  <si>
    <t>Jovanović Bojan</t>
  </si>
  <si>
    <t>Krivokuća Đorđe</t>
  </si>
  <si>
    <t>Bošković Marko</t>
  </si>
  <si>
    <t>Zečević Goran</t>
  </si>
  <si>
    <t>Peković Nikola</t>
  </si>
  <si>
    <t>Stanić Miloš</t>
  </si>
  <si>
    <t>Maskimović Vladan</t>
  </si>
  <si>
    <t>Plazinić Branimir (meh)</t>
  </si>
  <si>
    <t>Tošić Milan (meh)</t>
  </si>
  <si>
    <t>Energetski transformatori</t>
  </si>
  <si>
    <t>rok u kome je ispit položen</t>
  </si>
  <si>
    <t>nisu ispunjene predispitne obaveze</t>
  </si>
  <si>
    <t>Ponovno pohađanje nastave sledeće školske godine</t>
  </si>
  <si>
    <r>
      <t>Uslov izlaska na pismeni deo ispita je postignuto minimalno 30 od 50  bodova</t>
    </r>
    <r>
      <rPr>
        <b/>
        <sz val="24"/>
        <color indexed="8"/>
        <rFont val="Arial"/>
        <family val="2"/>
      </rPr>
      <t xml:space="preserve"> </t>
    </r>
    <r>
      <rPr>
        <b/>
        <sz val="24"/>
        <color indexed="10"/>
        <rFont val="Arial"/>
        <family val="2"/>
      </rPr>
      <t>(60%  bodova predispitnih obaveza)</t>
    </r>
  </si>
  <si>
    <t>20.oktobar 2010</t>
  </si>
  <si>
    <t>ver 18dopuna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</si>
</sst>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10"/>
      <name val="Arial"/>
      <family val="2"/>
    </font>
    <font>
      <sz val="14"/>
      <name val="Arial"/>
      <family val="2"/>
    </font>
    <font>
      <sz val="20"/>
      <color indexed="10"/>
      <name val="Arial"/>
      <family val="2"/>
    </font>
    <font>
      <b/>
      <sz val="2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14"/>
      <color indexed="9"/>
      <name val="Arial"/>
      <family val="0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sz val="12"/>
      <color indexed="8"/>
      <name val="Arial"/>
      <family val="0"/>
    </font>
    <font>
      <sz val="6"/>
      <color indexed="8"/>
      <name val="Ari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9" fontId="0" fillId="0" borderId="0" xfId="0" applyNumberFormat="1" applyFont="1" applyAlignment="1">
      <alignment/>
    </xf>
    <xf numFmtId="14" fontId="5" fillId="0" borderId="0" xfId="0" applyNumberFormat="1" applyFont="1" applyAlignment="1">
      <alignment horizontal="left" indent="1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2" fontId="5" fillId="4" borderId="14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left" indent="1"/>
    </xf>
    <xf numFmtId="0" fontId="21" fillId="4" borderId="17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2" fontId="21" fillId="4" borderId="18" xfId="0" applyNumberFormat="1" applyFont="1" applyFill="1" applyBorder="1" applyAlignment="1">
      <alignment horizontal="center"/>
    </xf>
    <xf numFmtId="2" fontId="21" fillId="4" borderId="17" xfId="0" applyNumberFormat="1" applyFont="1" applyFill="1" applyBorder="1" applyAlignment="1">
      <alignment horizontal="center" vertical="center"/>
    </xf>
    <xf numFmtId="9" fontId="23" fillId="4" borderId="17" xfId="0" applyNumberFormat="1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left" indent="1"/>
    </xf>
    <xf numFmtId="0" fontId="21" fillId="4" borderId="8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2" fontId="21" fillId="4" borderId="8" xfId="0" applyNumberFormat="1" applyFont="1" applyFill="1" applyBorder="1" applyAlignment="1">
      <alignment horizontal="center" vertical="center"/>
    </xf>
    <xf numFmtId="9" fontId="23" fillId="4" borderId="8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9" fontId="0" fillId="5" borderId="11" xfId="0" applyNumberFormat="1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9" fontId="1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0" fillId="8" borderId="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2" fillId="2" borderId="2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" fillId="2" borderId="23" xfId="0" applyFont="1" applyFill="1" applyBorder="1" applyAlignment="1">
      <alignment horizontal="center" vertical="center" wrapText="1"/>
    </xf>
    <xf numFmtId="9" fontId="6" fillId="2" borderId="24" xfId="0" applyNumberFormat="1" applyFont="1" applyFill="1" applyBorder="1" applyAlignment="1">
      <alignment horizontal="center"/>
    </xf>
    <xf numFmtId="9" fontId="21" fillId="4" borderId="25" xfId="0" applyNumberFormat="1" applyFont="1" applyFill="1" applyBorder="1" applyAlignment="1">
      <alignment horizontal="center"/>
    </xf>
    <xf numFmtId="9" fontId="21" fillId="4" borderId="24" xfId="0" applyNumberFormat="1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9" fontId="21" fillId="4" borderId="27" xfId="0" applyNumberFormat="1" applyFont="1" applyFill="1" applyBorder="1" applyAlignment="1">
      <alignment horizontal="center"/>
    </xf>
    <xf numFmtId="2" fontId="21" fillId="4" borderId="28" xfId="0" applyNumberFormat="1" applyFont="1" applyFill="1" applyBorder="1" applyAlignment="1">
      <alignment horizontal="center" vertical="center"/>
    </xf>
    <xf numFmtId="2" fontId="21" fillId="4" borderId="29" xfId="0" applyNumberFormat="1" applyFont="1" applyFill="1" applyBorder="1" applyAlignment="1">
      <alignment horizontal="center" vertical="center"/>
    </xf>
    <xf numFmtId="2" fontId="23" fillId="4" borderId="14" xfId="0" applyNumberFormat="1" applyFont="1" applyFill="1" applyBorder="1" applyAlignment="1">
      <alignment horizontal="center"/>
    </xf>
    <xf numFmtId="2" fontId="23" fillId="4" borderId="29" xfId="0" applyNumberFormat="1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/>
    </xf>
    <xf numFmtId="2" fontId="33" fillId="4" borderId="30" xfId="0" applyNumberFormat="1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/>
    </xf>
    <xf numFmtId="2" fontId="31" fillId="4" borderId="16" xfId="0" applyNumberFormat="1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/>
    </xf>
    <xf numFmtId="2" fontId="31" fillId="4" borderId="1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1" fontId="31" fillId="9" borderId="4" xfId="0" applyNumberFormat="1" applyFont="1" applyFill="1" applyBorder="1" applyAlignment="1">
      <alignment horizontal="center" vertical="center" wrapText="1"/>
    </xf>
    <xf numFmtId="2" fontId="31" fillId="9" borderId="10" xfId="0" applyNumberFormat="1" applyFont="1" applyFill="1" applyBorder="1" applyAlignment="1">
      <alignment horizontal="center" vertical="center"/>
    </xf>
    <xf numFmtId="1" fontId="31" fillId="9" borderId="32" xfId="0" applyNumberFormat="1" applyFont="1" applyFill="1" applyBorder="1" applyAlignment="1">
      <alignment horizontal="center" vertical="center" wrapText="1"/>
    </xf>
    <xf numFmtId="2" fontId="31" fillId="9" borderId="22" xfId="0" applyNumberFormat="1" applyFont="1" applyFill="1" applyBorder="1" applyAlignment="1">
      <alignment horizontal="center" vertical="center"/>
    </xf>
    <xf numFmtId="2" fontId="33" fillId="4" borderId="27" xfId="0" applyNumberFormat="1" applyFont="1" applyFill="1" applyBorder="1" applyAlignment="1">
      <alignment horizontal="center" vertical="center"/>
    </xf>
    <xf numFmtId="2" fontId="31" fillId="4" borderId="25" xfId="0" applyNumberFormat="1" applyFont="1" applyFill="1" applyBorder="1" applyAlignment="1">
      <alignment horizontal="center" vertical="center"/>
    </xf>
    <xf numFmtId="2" fontId="31" fillId="4" borderId="24" xfId="0" applyNumberFormat="1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/>
    </xf>
    <xf numFmtId="0" fontId="20" fillId="5" borderId="30" xfId="0" applyFont="1" applyFill="1" applyBorder="1" applyAlignment="1">
      <alignment horizontal="left" indent="1"/>
    </xf>
    <xf numFmtId="0" fontId="21" fillId="5" borderId="31" xfId="0" applyFont="1" applyFill="1" applyBorder="1" applyAlignment="1">
      <alignment horizontal="center"/>
    </xf>
    <xf numFmtId="0" fontId="21" fillId="5" borderId="33" xfId="0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/>
    </xf>
    <xf numFmtId="0" fontId="22" fillId="5" borderId="33" xfId="0" applyFont="1" applyFill="1" applyBorder="1" applyAlignment="1">
      <alignment horizontal="center"/>
    </xf>
    <xf numFmtId="0" fontId="22" fillId="5" borderId="29" xfId="0" applyFont="1" applyFill="1" applyBorder="1" applyAlignment="1">
      <alignment horizontal="center"/>
    </xf>
    <xf numFmtId="2" fontId="21" fillId="5" borderId="34" xfId="0" applyNumberFormat="1" applyFont="1" applyFill="1" applyBorder="1" applyAlignment="1">
      <alignment horizontal="center"/>
    </xf>
    <xf numFmtId="0" fontId="21" fillId="5" borderId="26" xfId="0" applyFont="1" applyFill="1" applyBorder="1" applyAlignment="1">
      <alignment horizontal="center"/>
    </xf>
    <xf numFmtId="2" fontId="21" fillId="5" borderId="31" xfId="0" applyNumberFormat="1" applyFont="1" applyFill="1" applyBorder="1" applyAlignment="1">
      <alignment horizontal="center" vertical="center"/>
    </xf>
    <xf numFmtId="9" fontId="23" fillId="5" borderId="31" xfId="0" applyNumberFormat="1" applyFont="1" applyFill="1" applyBorder="1" applyAlignment="1">
      <alignment horizontal="center"/>
    </xf>
    <xf numFmtId="174" fontId="21" fillId="5" borderId="27" xfId="0" applyNumberFormat="1" applyFont="1" applyFill="1" applyBorder="1" applyAlignment="1">
      <alignment horizontal="center"/>
    </xf>
    <xf numFmtId="2" fontId="21" fillId="5" borderId="28" xfId="0" applyNumberFormat="1" applyFont="1" applyFill="1" applyBorder="1" applyAlignment="1">
      <alignment horizontal="center" vertical="center"/>
    </xf>
    <xf numFmtId="2" fontId="21" fillId="5" borderId="29" xfId="0" applyNumberFormat="1" applyFont="1" applyFill="1" applyBorder="1" applyAlignment="1">
      <alignment horizontal="center" vertical="center"/>
    </xf>
    <xf numFmtId="2" fontId="20" fillId="5" borderId="29" xfId="0" applyNumberFormat="1" applyFont="1" applyFill="1" applyBorder="1" applyAlignment="1">
      <alignment horizontal="center" vertical="center"/>
    </xf>
    <xf numFmtId="2" fontId="20" fillId="5" borderId="29" xfId="0" applyNumberFormat="1" applyFont="1" applyFill="1" applyBorder="1" applyAlignment="1">
      <alignment horizontal="center"/>
    </xf>
    <xf numFmtId="2" fontId="23" fillId="5" borderId="29" xfId="0" applyNumberFormat="1" applyFont="1" applyFill="1" applyBorder="1" applyAlignment="1">
      <alignment horizontal="center"/>
    </xf>
    <xf numFmtId="2" fontId="33" fillId="5" borderId="30" xfId="0" applyNumberFormat="1" applyFont="1" applyFill="1" applyBorder="1" applyAlignment="1">
      <alignment horizontal="center" vertical="center"/>
    </xf>
    <xf numFmtId="0" fontId="33" fillId="5" borderId="31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20" fillId="5" borderId="16" xfId="0" applyFont="1" applyFill="1" applyBorder="1" applyAlignment="1">
      <alignment horizontal="left" indent="1"/>
    </xf>
    <xf numFmtId="0" fontId="21" fillId="5" borderId="17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2" fontId="21" fillId="5" borderId="18" xfId="0" applyNumberFormat="1" applyFont="1" applyFill="1" applyBorder="1" applyAlignment="1">
      <alignment horizontal="center"/>
    </xf>
    <xf numFmtId="9" fontId="23" fillId="5" borderId="17" xfId="0" applyNumberFormat="1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34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left" indent="1"/>
    </xf>
    <xf numFmtId="0" fontId="6" fillId="6" borderId="1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2" fontId="6" fillId="6" borderId="18" xfId="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2" fontId="6" fillId="6" borderId="31" xfId="0" applyNumberFormat="1" applyFont="1" applyFill="1" applyBorder="1" applyAlignment="1">
      <alignment horizontal="center" vertical="center"/>
    </xf>
    <xf numFmtId="9" fontId="5" fillId="6" borderId="17" xfId="0" applyNumberFormat="1" applyFont="1" applyFill="1" applyBorder="1" applyAlignment="1">
      <alignment horizontal="center"/>
    </xf>
    <xf numFmtId="174" fontId="6" fillId="6" borderId="27" xfId="0" applyNumberFormat="1" applyFont="1" applyFill="1" applyBorder="1" applyAlignment="1">
      <alignment horizontal="center"/>
    </xf>
    <xf numFmtId="2" fontId="6" fillId="6" borderId="28" xfId="0" applyNumberFormat="1" applyFont="1" applyFill="1" applyBorder="1" applyAlignment="1">
      <alignment horizontal="center" vertical="center"/>
    </xf>
    <xf numFmtId="2" fontId="6" fillId="6" borderId="29" xfId="0" applyNumberFormat="1" applyFont="1" applyFill="1" applyBorder="1" applyAlignment="1">
      <alignment horizontal="center" vertical="center"/>
    </xf>
    <xf numFmtId="2" fontId="7" fillId="6" borderId="29" xfId="0" applyNumberFormat="1" applyFont="1" applyFill="1" applyBorder="1" applyAlignment="1">
      <alignment horizontal="center" vertical="center"/>
    </xf>
    <xf numFmtId="2" fontId="7" fillId="6" borderId="29" xfId="0" applyNumberFormat="1" applyFont="1" applyFill="1" applyBorder="1" applyAlignment="1">
      <alignment horizontal="center"/>
    </xf>
    <xf numFmtId="2" fontId="5" fillId="6" borderId="29" xfId="0" applyNumberFormat="1" applyFont="1" applyFill="1" applyBorder="1" applyAlignment="1">
      <alignment horizontal="center"/>
    </xf>
    <xf numFmtId="2" fontId="31" fillId="6" borderId="30" xfId="0" applyNumberFormat="1" applyFont="1" applyFill="1" applyBorder="1" applyAlignment="1">
      <alignment horizontal="center" vertical="center"/>
    </xf>
    <xf numFmtId="0" fontId="31" fillId="6" borderId="31" xfId="0" applyFont="1" applyFill="1" applyBorder="1" applyAlignment="1">
      <alignment horizontal="center"/>
    </xf>
    <xf numFmtId="2" fontId="7" fillId="8" borderId="29" xfId="0" applyNumberFormat="1" applyFont="1" applyFill="1" applyBorder="1" applyAlignment="1">
      <alignment horizontal="center" vertical="center"/>
    </xf>
    <xf numFmtId="2" fontId="5" fillId="8" borderId="29" xfId="0" applyNumberFormat="1" applyFont="1" applyFill="1" applyBorder="1" applyAlignment="1">
      <alignment horizontal="center"/>
    </xf>
    <xf numFmtId="2" fontId="31" fillId="8" borderId="30" xfId="0" applyNumberFormat="1" applyFont="1" applyFill="1" applyBorder="1" applyAlignment="1">
      <alignment horizontal="center" vertical="center"/>
    </xf>
    <xf numFmtId="1" fontId="31" fillId="8" borderId="27" xfId="0" applyNumberFormat="1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left" indent="1"/>
    </xf>
    <xf numFmtId="0" fontId="6" fillId="8" borderId="17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2" fontId="6" fillId="8" borderId="18" xfId="0" applyNumberFormat="1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2" fontId="6" fillId="8" borderId="31" xfId="0" applyNumberFormat="1" applyFont="1" applyFill="1" applyBorder="1" applyAlignment="1">
      <alignment horizontal="center" vertical="center"/>
    </xf>
    <xf numFmtId="9" fontId="5" fillId="8" borderId="17" xfId="0" applyNumberFormat="1" applyFont="1" applyFill="1" applyBorder="1" applyAlignment="1">
      <alignment horizontal="center"/>
    </xf>
    <xf numFmtId="174" fontId="6" fillId="8" borderId="27" xfId="0" applyNumberFormat="1" applyFont="1" applyFill="1" applyBorder="1" applyAlignment="1">
      <alignment horizontal="center"/>
    </xf>
    <xf numFmtId="2" fontId="6" fillId="8" borderId="28" xfId="0" applyNumberFormat="1" applyFont="1" applyFill="1" applyBorder="1" applyAlignment="1">
      <alignment horizontal="center" vertical="center"/>
    </xf>
    <xf numFmtId="2" fontId="6" fillId="8" borderId="29" xfId="0" applyNumberFormat="1" applyFont="1" applyFill="1" applyBorder="1" applyAlignment="1">
      <alignment horizontal="center" vertical="center"/>
    </xf>
    <xf numFmtId="2" fontId="7" fillId="8" borderId="29" xfId="0" applyNumberFormat="1" applyFont="1" applyFill="1" applyBorder="1" applyAlignment="1">
      <alignment horizontal="center"/>
    </xf>
    <xf numFmtId="0" fontId="31" fillId="8" borderId="31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18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left" indent="1"/>
    </xf>
    <xf numFmtId="0" fontId="6" fillId="8" borderId="17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2" fontId="6" fillId="8" borderId="18" xfId="0" applyNumberFormat="1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2" fontId="1" fillId="8" borderId="31" xfId="0" applyNumberFormat="1" applyFont="1" applyFill="1" applyBorder="1" applyAlignment="1">
      <alignment horizontal="center" vertical="center"/>
    </xf>
    <xf numFmtId="9" fontId="5" fillId="8" borderId="17" xfId="0" applyNumberFormat="1" applyFont="1" applyFill="1" applyBorder="1" applyAlignment="1">
      <alignment horizontal="center"/>
    </xf>
    <xf numFmtId="174" fontId="6" fillId="8" borderId="27" xfId="0" applyNumberFormat="1" applyFont="1" applyFill="1" applyBorder="1" applyAlignment="1">
      <alignment horizontal="center"/>
    </xf>
    <xf numFmtId="2" fontId="1" fillId="8" borderId="28" xfId="0" applyNumberFormat="1" applyFont="1" applyFill="1" applyBorder="1" applyAlignment="1">
      <alignment horizontal="center" vertical="center"/>
    </xf>
    <xf numFmtId="2" fontId="1" fillId="8" borderId="29" xfId="0" applyNumberFormat="1" applyFont="1" applyFill="1" applyBorder="1" applyAlignment="1">
      <alignment horizontal="center" vertical="center"/>
    </xf>
    <xf numFmtId="2" fontId="7" fillId="8" borderId="29" xfId="0" applyNumberFormat="1" applyFont="1" applyFill="1" applyBorder="1" applyAlignment="1">
      <alignment horizontal="center"/>
    </xf>
    <xf numFmtId="0" fontId="32" fillId="8" borderId="31" xfId="0" applyFont="1" applyFill="1" applyBorder="1" applyAlignment="1">
      <alignment horizontal="center"/>
    </xf>
    <xf numFmtId="0" fontId="28" fillId="8" borderId="18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left" indent="1"/>
    </xf>
    <xf numFmtId="0" fontId="6" fillId="7" borderId="17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2" fontId="6" fillId="7" borderId="18" xfId="0" applyNumberFormat="1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2" fontId="1" fillId="7" borderId="31" xfId="0" applyNumberFormat="1" applyFont="1" applyFill="1" applyBorder="1" applyAlignment="1">
      <alignment horizontal="center" vertical="center"/>
    </xf>
    <xf numFmtId="9" fontId="5" fillId="7" borderId="17" xfId="0" applyNumberFormat="1" applyFont="1" applyFill="1" applyBorder="1" applyAlignment="1">
      <alignment horizontal="center"/>
    </xf>
    <xf numFmtId="174" fontId="6" fillId="7" borderId="27" xfId="0" applyNumberFormat="1" applyFont="1" applyFill="1" applyBorder="1" applyAlignment="1">
      <alignment horizontal="center"/>
    </xf>
    <xf numFmtId="2" fontId="1" fillId="7" borderId="28" xfId="0" applyNumberFormat="1" applyFont="1" applyFill="1" applyBorder="1" applyAlignment="1">
      <alignment horizontal="center" vertical="center"/>
    </xf>
    <xf numFmtId="2" fontId="1" fillId="7" borderId="29" xfId="0" applyNumberFormat="1" applyFont="1" applyFill="1" applyBorder="1" applyAlignment="1">
      <alignment horizontal="center" vertical="center"/>
    </xf>
    <xf numFmtId="2" fontId="7" fillId="7" borderId="29" xfId="0" applyNumberFormat="1" applyFont="1" applyFill="1" applyBorder="1" applyAlignment="1">
      <alignment horizontal="center" vertical="center"/>
    </xf>
    <xf numFmtId="2" fontId="7" fillId="7" borderId="29" xfId="0" applyNumberFormat="1" applyFont="1" applyFill="1" applyBorder="1" applyAlignment="1">
      <alignment horizontal="center"/>
    </xf>
    <xf numFmtId="2" fontId="5" fillId="7" borderId="29" xfId="0" applyNumberFormat="1" applyFont="1" applyFill="1" applyBorder="1" applyAlignment="1">
      <alignment horizontal="center"/>
    </xf>
    <xf numFmtId="2" fontId="31" fillId="7" borderId="30" xfId="0" applyNumberFormat="1" applyFont="1" applyFill="1" applyBorder="1" applyAlignment="1">
      <alignment horizontal="center" vertical="center"/>
    </xf>
    <xf numFmtId="1" fontId="31" fillId="7" borderId="27" xfId="0" applyNumberFormat="1" applyFont="1" applyFill="1" applyBorder="1" applyAlignment="1">
      <alignment horizontal="center" vertical="center"/>
    </xf>
    <xf numFmtId="0" fontId="32" fillId="7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9" fontId="1" fillId="2" borderId="11" xfId="21" applyFont="1" applyFill="1" applyBorder="1" applyAlignment="1">
      <alignment horizontal="center" vertical="center"/>
    </xf>
    <xf numFmtId="2" fontId="21" fillId="4" borderId="31" xfId="0" applyNumberFormat="1" applyFont="1" applyFill="1" applyBorder="1" applyAlignment="1">
      <alignment horizontal="center" vertical="center"/>
    </xf>
    <xf numFmtId="174" fontId="21" fillId="4" borderId="27" xfId="0" applyNumberFormat="1" applyFont="1" applyFill="1" applyBorder="1" applyAlignment="1">
      <alignment horizontal="center"/>
    </xf>
    <xf numFmtId="2" fontId="20" fillId="4" borderId="29" xfId="0" applyNumberFormat="1" applyFont="1" applyFill="1" applyBorder="1" applyAlignment="1">
      <alignment horizontal="center" vertical="center"/>
    </xf>
    <xf numFmtId="2" fontId="20" fillId="4" borderId="29" xfId="0" applyNumberFormat="1" applyFont="1" applyFill="1" applyBorder="1" applyAlignment="1">
      <alignment horizontal="center"/>
    </xf>
    <xf numFmtId="2" fontId="33" fillId="4" borderId="30" xfId="0" applyNumberFormat="1" applyFont="1" applyFill="1" applyBorder="1" applyAlignment="1">
      <alignment horizontal="center" vertical="center"/>
    </xf>
    <xf numFmtId="1" fontId="33" fillId="4" borderId="27" xfId="0" applyNumberFormat="1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/>
    </xf>
    <xf numFmtId="0" fontId="31" fillId="9" borderId="35" xfId="0" applyFont="1" applyFill="1" applyBorder="1" applyAlignment="1">
      <alignment horizontal="center" vertical="center" wrapText="1"/>
    </xf>
    <xf numFmtId="0" fontId="31" fillId="9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0" fillId="4" borderId="0" xfId="0" applyFont="1" applyFill="1" applyAlignment="1">
      <alignment horizontal="center"/>
    </xf>
    <xf numFmtId="0" fontId="35" fillId="10" borderId="0" xfId="0" applyFont="1" applyFill="1" applyBorder="1" applyAlignment="1">
      <alignment/>
    </xf>
    <xf numFmtId="0" fontId="36" fillId="10" borderId="0" xfId="0" applyFont="1" applyFill="1" applyAlignment="1">
      <alignment/>
    </xf>
    <xf numFmtId="0" fontId="34" fillId="11" borderId="15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left" indent="1"/>
    </xf>
    <xf numFmtId="0" fontId="6" fillId="11" borderId="17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0" fontId="17" fillId="11" borderId="14" xfId="0" applyFont="1" applyFill="1" applyBorder="1" applyAlignment="1">
      <alignment horizontal="center"/>
    </xf>
    <xf numFmtId="2" fontId="6" fillId="11" borderId="18" xfId="0" applyNumberFormat="1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/>
    </xf>
    <xf numFmtId="2" fontId="6" fillId="11" borderId="31" xfId="0" applyNumberFormat="1" applyFont="1" applyFill="1" applyBorder="1" applyAlignment="1">
      <alignment horizontal="center" vertical="center"/>
    </xf>
    <xf numFmtId="9" fontId="5" fillId="11" borderId="17" xfId="0" applyNumberFormat="1" applyFont="1" applyFill="1" applyBorder="1" applyAlignment="1">
      <alignment horizontal="center"/>
    </xf>
    <xf numFmtId="174" fontId="6" fillId="11" borderId="27" xfId="0" applyNumberFormat="1" applyFont="1" applyFill="1" applyBorder="1" applyAlignment="1">
      <alignment horizontal="center"/>
    </xf>
    <xf numFmtId="2" fontId="6" fillId="11" borderId="28" xfId="0" applyNumberFormat="1" applyFont="1" applyFill="1" applyBorder="1" applyAlignment="1">
      <alignment horizontal="center" vertical="center"/>
    </xf>
    <xf numFmtId="2" fontId="6" fillId="11" borderId="29" xfId="0" applyNumberFormat="1" applyFont="1" applyFill="1" applyBorder="1" applyAlignment="1">
      <alignment horizontal="center" vertical="center"/>
    </xf>
    <xf numFmtId="2" fontId="7" fillId="11" borderId="29" xfId="0" applyNumberFormat="1" applyFont="1" applyFill="1" applyBorder="1" applyAlignment="1">
      <alignment horizontal="center" vertical="center"/>
    </xf>
    <xf numFmtId="2" fontId="7" fillId="11" borderId="29" xfId="0" applyNumberFormat="1" applyFont="1" applyFill="1" applyBorder="1" applyAlignment="1">
      <alignment horizontal="center"/>
    </xf>
    <xf numFmtId="2" fontId="5" fillId="11" borderId="29" xfId="0" applyNumberFormat="1" applyFont="1" applyFill="1" applyBorder="1" applyAlignment="1">
      <alignment horizontal="center"/>
    </xf>
    <xf numFmtId="2" fontId="31" fillId="11" borderId="30" xfId="0" applyNumberFormat="1" applyFont="1" applyFill="1" applyBorder="1" applyAlignment="1">
      <alignment horizontal="center" vertical="center"/>
    </xf>
    <xf numFmtId="1" fontId="31" fillId="11" borderId="27" xfId="0" applyNumberFormat="1" applyFont="1" applyFill="1" applyBorder="1" applyAlignment="1">
      <alignment horizontal="center" vertical="center"/>
    </xf>
    <xf numFmtId="0" fontId="31" fillId="11" borderId="31" xfId="0" applyFont="1" applyFill="1" applyBorder="1" applyAlignment="1">
      <alignment horizontal="center"/>
    </xf>
    <xf numFmtId="1" fontId="33" fillId="5" borderId="27" xfId="0" applyNumberFormat="1" applyFont="1" applyFill="1" applyBorder="1" applyAlignment="1">
      <alignment horizontal="center" vertical="center"/>
    </xf>
    <xf numFmtId="1" fontId="31" fillId="6" borderId="2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zoomScale="55" zoomScaleNormal="55" workbookViewId="0" topLeftCell="A1">
      <selection activeCell="C3" sqref="C3:P3"/>
    </sheetView>
  </sheetViews>
  <sheetFormatPr defaultColWidth="9.140625" defaultRowHeight="12.75"/>
  <cols>
    <col min="1" max="1" width="2.7109375" style="13" customWidth="1"/>
    <col min="2" max="2" width="5.8515625" style="3" customWidth="1"/>
    <col min="3" max="3" width="31.28125" style="2" customWidth="1"/>
    <col min="4" max="4" width="12.57421875" style="2" customWidth="1"/>
    <col min="5" max="5" width="10.00390625" style="2" customWidth="1"/>
    <col min="6" max="6" width="9.00390625" style="2" customWidth="1"/>
    <col min="7" max="7" width="10.421875" style="2" customWidth="1"/>
    <col min="8" max="8" width="9.57421875" style="2" customWidth="1"/>
    <col min="9" max="9" width="10.140625" style="2" customWidth="1"/>
    <col min="10" max="10" width="9.28125" style="2" customWidth="1"/>
    <col min="11" max="11" width="7.00390625" style="2" customWidth="1"/>
    <col min="12" max="12" width="6.8515625" style="2" customWidth="1"/>
    <col min="13" max="13" width="6.8515625" style="2" hidden="1" customWidth="1"/>
    <col min="14" max="14" width="10.00390625" style="2" customWidth="1"/>
    <col min="15" max="15" width="13.7109375" style="2" customWidth="1"/>
    <col min="16" max="16" width="17.00390625" style="2" customWidth="1"/>
    <col min="17" max="17" width="7.8515625" style="2" hidden="1" customWidth="1"/>
    <col min="18" max="18" width="11.7109375" style="5" customWidth="1"/>
    <col min="19" max="19" width="11.28125" style="2" customWidth="1"/>
    <col min="20" max="20" width="12.00390625" style="65" customWidth="1"/>
    <col min="21" max="21" width="8.57421875" style="2" customWidth="1"/>
    <col min="22" max="22" width="9.140625" style="2" customWidth="1"/>
    <col min="23" max="23" width="9.28125" style="2" customWidth="1"/>
    <col min="24" max="24" width="9.140625" style="2" customWidth="1"/>
    <col min="25" max="25" width="9.421875" style="2" customWidth="1"/>
    <col min="26" max="26" width="12.421875" style="2" customWidth="1"/>
    <col min="27" max="27" width="12.28125" style="2" customWidth="1"/>
    <col min="28" max="28" width="11.140625" style="2" customWidth="1"/>
    <col min="29" max="29" width="19.140625" style="2" customWidth="1"/>
    <col min="30" max="16384" width="9.140625" style="8" customWidth="1"/>
  </cols>
  <sheetData>
    <row r="1" spans="3:26" ht="64.5" customHeight="1" thickBot="1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71"/>
      <c r="R1" s="224" t="s">
        <v>55</v>
      </c>
      <c r="S1" s="225"/>
      <c r="T1" s="225"/>
      <c r="U1" s="226"/>
      <c r="W1" s="224" t="s">
        <v>56</v>
      </c>
      <c r="X1" s="225"/>
      <c r="Y1" s="225"/>
      <c r="Z1" s="226"/>
    </row>
    <row r="2" spans="3:26" ht="41.25" customHeight="1" thickBot="1">
      <c r="C2" s="6" t="s">
        <v>59</v>
      </c>
      <c r="D2" s="56" t="s">
        <v>60</v>
      </c>
      <c r="R2" s="60" t="s">
        <v>27</v>
      </c>
      <c r="S2" s="61" t="s">
        <v>26</v>
      </c>
      <c r="T2" s="63" t="s">
        <v>28</v>
      </c>
      <c r="U2" s="62" t="s">
        <v>29</v>
      </c>
      <c r="W2" s="224" t="s">
        <v>57</v>
      </c>
      <c r="X2" s="225"/>
      <c r="Y2" s="225"/>
      <c r="Z2" s="226"/>
    </row>
    <row r="3" spans="3:26" ht="85.5" customHeight="1" thickBot="1">
      <c r="C3" s="221" t="s">
        <v>58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72"/>
      <c r="R3" s="57"/>
      <c r="S3" s="58"/>
      <c r="T3" s="64"/>
      <c r="U3" s="59"/>
      <c r="W3" s="227"/>
      <c r="X3" s="227"/>
      <c r="Y3" s="227"/>
      <c r="Z3" s="227"/>
    </row>
    <row r="4" ht="12.75">
      <c r="C4" s="4"/>
    </row>
    <row r="5" spans="16:17" ht="16.5" thickBot="1">
      <c r="P5" s="1"/>
      <c r="Q5" s="73"/>
    </row>
    <row r="6" spans="1:29" ht="66" customHeight="1">
      <c r="A6" s="14"/>
      <c r="B6" s="9" t="s">
        <v>18</v>
      </c>
      <c r="C6" s="17" t="s">
        <v>54</v>
      </c>
      <c r="D6" s="18" t="s">
        <v>1</v>
      </c>
      <c r="E6" s="9" t="s">
        <v>0</v>
      </c>
      <c r="F6" s="19" t="s">
        <v>9</v>
      </c>
      <c r="G6" s="9" t="s">
        <v>3</v>
      </c>
      <c r="H6" s="10" t="s">
        <v>4</v>
      </c>
      <c r="I6" s="10" t="s">
        <v>10</v>
      </c>
      <c r="J6" s="19" t="s">
        <v>12</v>
      </c>
      <c r="K6" s="9" t="s">
        <v>7</v>
      </c>
      <c r="L6" s="19" t="s">
        <v>8</v>
      </c>
      <c r="M6" s="67"/>
      <c r="N6" s="18" t="s">
        <v>2</v>
      </c>
      <c r="O6" s="18" t="s">
        <v>5</v>
      </c>
      <c r="P6" s="21" t="s">
        <v>17</v>
      </c>
      <c r="Q6" s="74"/>
      <c r="R6" s="20" t="s">
        <v>14</v>
      </c>
      <c r="S6" s="11" t="s">
        <v>15</v>
      </c>
      <c r="T6" s="66" t="s">
        <v>16</v>
      </c>
      <c r="U6" s="12" t="s">
        <v>20</v>
      </c>
      <c r="V6" s="12" t="s">
        <v>21</v>
      </c>
      <c r="W6" s="12" t="s">
        <v>22</v>
      </c>
      <c r="X6" s="12" t="s">
        <v>23</v>
      </c>
      <c r="Y6" s="12" t="s">
        <v>24</v>
      </c>
      <c r="Z6" s="12" t="s">
        <v>25</v>
      </c>
      <c r="AA6" s="94" t="s">
        <v>16</v>
      </c>
      <c r="AB6" s="96"/>
      <c r="AC6" s="219" t="s">
        <v>19</v>
      </c>
    </row>
    <row r="7" spans="1:29" s="210" customFormat="1" ht="27.75" customHeight="1" thickBot="1">
      <c r="A7" s="208"/>
      <c r="B7" s="209"/>
      <c r="C7" s="24" t="s">
        <v>6</v>
      </c>
      <c r="D7" s="25">
        <v>5</v>
      </c>
      <c r="E7" s="26">
        <v>2</v>
      </c>
      <c r="F7" s="27">
        <v>8</v>
      </c>
      <c r="G7" s="28">
        <v>10</v>
      </c>
      <c r="H7" s="29">
        <v>10</v>
      </c>
      <c r="I7" s="29">
        <v>10</v>
      </c>
      <c r="J7" s="26">
        <f>(H7+I7+G7)/3</f>
        <v>10</v>
      </c>
      <c r="K7" s="26">
        <v>10</v>
      </c>
      <c r="L7" s="27">
        <v>10</v>
      </c>
      <c r="M7" s="68"/>
      <c r="N7" s="25">
        <v>5</v>
      </c>
      <c r="O7" s="22">
        <f>K7+E7+D7+N7+J7+L7+F7</f>
        <v>50</v>
      </c>
      <c r="P7" s="211">
        <f>O7/$O$7</f>
        <v>1</v>
      </c>
      <c r="Q7" s="75"/>
      <c r="R7" s="23">
        <v>25</v>
      </c>
      <c r="S7" s="15">
        <f>2.5*(K7+L7)/2</f>
        <v>25</v>
      </c>
      <c r="T7" s="86">
        <v>50</v>
      </c>
      <c r="U7" s="87">
        <f>D7</f>
        <v>5</v>
      </c>
      <c r="V7" s="87">
        <f>E7+F7</f>
        <v>10</v>
      </c>
      <c r="W7" s="87">
        <f>J7</f>
        <v>10</v>
      </c>
      <c r="X7" s="87">
        <f>K7+L7</f>
        <v>20</v>
      </c>
      <c r="Y7" s="87">
        <f>N7</f>
        <v>5</v>
      </c>
      <c r="Z7" s="30">
        <f>SUM(R7,S7)</f>
        <v>50</v>
      </c>
      <c r="AA7" s="95">
        <f>SUM(U7:Z7)</f>
        <v>100</v>
      </c>
      <c r="AB7" s="97"/>
      <c r="AC7" s="220"/>
    </row>
    <row r="8" spans="2:29" ht="29.25" customHeight="1">
      <c r="B8" s="101">
        <v>1</v>
      </c>
      <c r="C8" s="102" t="s">
        <v>30</v>
      </c>
      <c r="D8" s="103">
        <v>5</v>
      </c>
      <c r="E8" s="104">
        <v>1</v>
      </c>
      <c r="F8" s="105">
        <v>8</v>
      </c>
      <c r="G8" s="106">
        <f>0.9*$G$7</f>
        <v>9</v>
      </c>
      <c r="H8" s="107">
        <v>10</v>
      </c>
      <c r="I8" s="107">
        <v>6</v>
      </c>
      <c r="J8" s="108">
        <f>(H8+I8+G8)/3</f>
        <v>8.333333333333334</v>
      </c>
      <c r="K8" s="104">
        <v>9.5</v>
      </c>
      <c r="L8" s="105">
        <v>9.7</v>
      </c>
      <c r="M8" s="109">
        <f>K8+L8</f>
        <v>19.2</v>
      </c>
      <c r="N8" s="103">
        <v>10</v>
      </c>
      <c r="O8" s="110">
        <f>K8+E8+D8+N8+J8+L8+F8</f>
        <v>51.53333333333333</v>
      </c>
      <c r="P8" s="111">
        <f>O8/$O$7*1</f>
        <v>1.0306666666666666</v>
      </c>
      <c r="Q8" s="112">
        <v>0.85</v>
      </c>
      <c r="R8" s="113">
        <f>Q8*25</f>
        <v>21.25</v>
      </c>
      <c r="S8" s="114">
        <f>2.5*(K8+L8)/2</f>
        <v>24</v>
      </c>
      <c r="T8" s="115">
        <f>R8+S8</f>
        <v>45.25</v>
      </c>
      <c r="U8" s="116">
        <f>D8</f>
        <v>5</v>
      </c>
      <c r="V8" s="116">
        <f>E8+F8</f>
        <v>9</v>
      </c>
      <c r="W8" s="116">
        <f>J8</f>
        <v>8.333333333333334</v>
      </c>
      <c r="X8" s="116">
        <f>K8+L8</f>
        <v>19.2</v>
      </c>
      <c r="Y8" s="116">
        <f>N8</f>
        <v>10</v>
      </c>
      <c r="Z8" s="117">
        <f>T8</f>
        <v>45.25</v>
      </c>
      <c r="AA8" s="118">
        <f>O8+Z8</f>
        <v>96.78333333333333</v>
      </c>
      <c r="AB8" s="250">
        <v>97</v>
      </c>
      <c r="AC8" s="119">
        <v>10</v>
      </c>
    </row>
    <row r="9" spans="2:29" ht="29.25" customHeight="1">
      <c r="B9" s="120">
        <v>4</v>
      </c>
      <c r="C9" s="121" t="s">
        <v>33</v>
      </c>
      <c r="D9" s="122">
        <v>5</v>
      </c>
      <c r="E9" s="123">
        <v>2</v>
      </c>
      <c r="F9" s="124">
        <v>8</v>
      </c>
      <c r="G9" s="125">
        <f>0.9*$G$7</f>
        <v>9</v>
      </c>
      <c r="H9" s="126">
        <v>10</v>
      </c>
      <c r="I9" s="126">
        <v>10</v>
      </c>
      <c r="J9" s="127">
        <f>(H9+I9+G9)/3</f>
        <v>9.666666666666666</v>
      </c>
      <c r="K9" s="123">
        <v>9.5</v>
      </c>
      <c r="L9" s="124">
        <v>7.6</v>
      </c>
      <c r="M9" s="109">
        <f>K9+L9</f>
        <v>17.1</v>
      </c>
      <c r="N9" s="122">
        <v>10</v>
      </c>
      <c r="O9" s="110">
        <f>K9+E9+D9+N9+J9+L9+F9</f>
        <v>51.766666666666666</v>
      </c>
      <c r="P9" s="128">
        <f>O9/$O$7*1</f>
        <v>1.0353333333333332</v>
      </c>
      <c r="Q9" s="112">
        <v>0.875</v>
      </c>
      <c r="R9" s="113">
        <f>Q9*25</f>
        <v>21.875</v>
      </c>
      <c r="S9" s="114">
        <f>2.5*(K9+L9)/2</f>
        <v>21.375</v>
      </c>
      <c r="T9" s="115">
        <f>R9+S9</f>
        <v>43.25</v>
      </c>
      <c r="U9" s="116">
        <f>D9</f>
        <v>5</v>
      </c>
      <c r="V9" s="116">
        <f>E9+F9</f>
        <v>10</v>
      </c>
      <c r="W9" s="116">
        <f>J9</f>
        <v>9.666666666666666</v>
      </c>
      <c r="X9" s="116">
        <f>K9+L9</f>
        <v>17.1</v>
      </c>
      <c r="Y9" s="116">
        <f>N9</f>
        <v>10</v>
      </c>
      <c r="Z9" s="117">
        <f>T9</f>
        <v>43.25</v>
      </c>
      <c r="AA9" s="118">
        <f>O9+Z9</f>
        <v>95.01666666666667</v>
      </c>
      <c r="AB9" s="250">
        <v>96</v>
      </c>
      <c r="AC9" s="119">
        <v>10</v>
      </c>
    </row>
    <row r="10" spans="2:29" ht="29.25" customHeight="1">
      <c r="B10" s="120">
        <v>7</v>
      </c>
      <c r="C10" s="121" t="s">
        <v>36</v>
      </c>
      <c r="D10" s="122">
        <v>5</v>
      </c>
      <c r="E10" s="123">
        <v>2</v>
      </c>
      <c r="F10" s="124">
        <v>7</v>
      </c>
      <c r="G10" s="125">
        <v>9</v>
      </c>
      <c r="H10" s="126">
        <v>10</v>
      </c>
      <c r="I10" s="126">
        <v>6</v>
      </c>
      <c r="J10" s="127">
        <f>(H10+I10+G10)/3</f>
        <v>8.333333333333334</v>
      </c>
      <c r="K10" s="123">
        <v>9.3</v>
      </c>
      <c r="L10" s="124">
        <v>9.5</v>
      </c>
      <c r="M10" s="109">
        <f>K10+L10</f>
        <v>18.8</v>
      </c>
      <c r="N10" s="122">
        <v>5</v>
      </c>
      <c r="O10" s="110">
        <f>K10+E10+D10+N10+J10+L10+F10</f>
        <v>46.13333333333333</v>
      </c>
      <c r="P10" s="128">
        <f>O10/$O$7*1</f>
        <v>0.9226666666666666</v>
      </c>
      <c r="Q10" s="112">
        <v>0.775</v>
      </c>
      <c r="R10" s="113">
        <f>Q10*25</f>
        <v>19.375</v>
      </c>
      <c r="S10" s="114">
        <f>2.5*(K10+L10)/2</f>
        <v>23.5</v>
      </c>
      <c r="T10" s="115">
        <f>R10+S10</f>
        <v>42.875</v>
      </c>
      <c r="U10" s="116">
        <f>D10</f>
        <v>5</v>
      </c>
      <c r="V10" s="116">
        <f>E10+F10</f>
        <v>9</v>
      </c>
      <c r="W10" s="116">
        <f>J10</f>
        <v>8.333333333333334</v>
      </c>
      <c r="X10" s="116">
        <f>K10+L10</f>
        <v>18.8</v>
      </c>
      <c r="Y10" s="116">
        <f>N10</f>
        <v>5</v>
      </c>
      <c r="Z10" s="117">
        <f>T10</f>
        <v>42.875</v>
      </c>
      <c r="AA10" s="118">
        <f>O10+Z10</f>
        <v>89.00833333333333</v>
      </c>
      <c r="AB10" s="250">
        <v>90</v>
      </c>
      <c r="AC10" s="119">
        <v>9</v>
      </c>
    </row>
    <row r="11" spans="2:29" ht="29.25" customHeight="1">
      <c r="B11" s="120">
        <v>9</v>
      </c>
      <c r="C11" s="121" t="s">
        <v>38</v>
      </c>
      <c r="D11" s="122">
        <v>5</v>
      </c>
      <c r="E11" s="123">
        <v>1</v>
      </c>
      <c r="F11" s="124">
        <v>7</v>
      </c>
      <c r="G11" s="125">
        <f>0.9*$G$7</f>
        <v>9</v>
      </c>
      <c r="H11" s="126">
        <v>10</v>
      </c>
      <c r="I11" s="126">
        <v>5</v>
      </c>
      <c r="J11" s="127">
        <f>(H11+I11+G11)/3</f>
        <v>8</v>
      </c>
      <c r="K11" s="123">
        <v>8.5</v>
      </c>
      <c r="L11" s="124">
        <v>8.2</v>
      </c>
      <c r="M11" s="109">
        <f>K11+L11</f>
        <v>16.7</v>
      </c>
      <c r="N11" s="122">
        <v>7</v>
      </c>
      <c r="O11" s="110">
        <f>K11+E11+D11+N11+J11+L11+F11</f>
        <v>44.7</v>
      </c>
      <c r="P11" s="128">
        <f>O11/$O$7*1</f>
        <v>0.894</v>
      </c>
      <c r="Q11" s="112">
        <v>0.45</v>
      </c>
      <c r="R11" s="113">
        <f>Q11*25</f>
        <v>11.25</v>
      </c>
      <c r="S11" s="114">
        <f>2.5*(K11+L11)/2</f>
        <v>20.875</v>
      </c>
      <c r="T11" s="115">
        <f>R11+S11</f>
        <v>32.125</v>
      </c>
      <c r="U11" s="116">
        <f>D11</f>
        <v>5</v>
      </c>
      <c r="V11" s="116">
        <f>E11+F11</f>
        <v>8</v>
      </c>
      <c r="W11" s="116">
        <f>J11</f>
        <v>8</v>
      </c>
      <c r="X11" s="116">
        <f>K11+L11</f>
        <v>16.7</v>
      </c>
      <c r="Y11" s="116">
        <f>N11</f>
        <v>7</v>
      </c>
      <c r="Z11" s="117">
        <f>T11</f>
        <v>32.125</v>
      </c>
      <c r="AA11" s="118">
        <f>O11+Z11</f>
        <v>76.825</v>
      </c>
      <c r="AB11" s="250">
        <v>77</v>
      </c>
      <c r="AC11" s="119">
        <v>8</v>
      </c>
    </row>
    <row r="12" spans="2:29" ht="29.25" customHeight="1">
      <c r="B12" s="120">
        <v>2</v>
      </c>
      <c r="C12" s="121" t="s">
        <v>31</v>
      </c>
      <c r="D12" s="122">
        <v>5</v>
      </c>
      <c r="E12" s="123">
        <v>2</v>
      </c>
      <c r="F12" s="124">
        <v>6</v>
      </c>
      <c r="G12" s="125">
        <f>1*$G$7</f>
        <v>10</v>
      </c>
      <c r="H12" s="126">
        <v>9</v>
      </c>
      <c r="I12" s="126">
        <v>8</v>
      </c>
      <c r="J12" s="127">
        <f>(H12+I12+G12)/3</f>
        <v>9</v>
      </c>
      <c r="K12" s="123">
        <v>8.5</v>
      </c>
      <c r="L12" s="124">
        <v>7.7</v>
      </c>
      <c r="M12" s="109">
        <f>K12+L12</f>
        <v>16.2</v>
      </c>
      <c r="N12" s="122">
        <v>6</v>
      </c>
      <c r="O12" s="110">
        <f>K12+E12+D12+N12+J12+L12+F12</f>
        <v>44.2</v>
      </c>
      <c r="P12" s="128">
        <f>O12/$O$7*1</f>
        <v>0.884</v>
      </c>
      <c r="Q12" s="112">
        <v>0.45</v>
      </c>
      <c r="R12" s="113">
        <f>Q12*25</f>
        <v>11.25</v>
      </c>
      <c r="S12" s="114">
        <f>2.5*(K12+L12)/2</f>
        <v>20.25</v>
      </c>
      <c r="T12" s="115">
        <f>R12+S12</f>
        <v>31.5</v>
      </c>
      <c r="U12" s="116">
        <f>D12</f>
        <v>5</v>
      </c>
      <c r="V12" s="116">
        <f>E12+F12</f>
        <v>8</v>
      </c>
      <c r="W12" s="116">
        <f>J12</f>
        <v>9</v>
      </c>
      <c r="X12" s="116">
        <f>K12+L12</f>
        <v>16.2</v>
      </c>
      <c r="Y12" s="116">
        <f>N12</f>
        <v>6</v>
      </c>
      <c r="Z12" s="117">
        <f>T12</f>
        <v>31.5</v>
      </c>
      <c r="AA12" s="118">
        <f>O12+Z12</f>
        <v>75.7</v>
      </c>
      <c r="AB12" s="250">
        <v>75</v>
      </c>
      <c r="AC12" s="119">
        <v>8</v>
      </c>
    </row>
    <row r="13" spans="2:29" ht="29.25" customHeight="1">
      <c r="B13" s="120">
        <v>14</v>
      </c>
      <c r="C13" s="121" t="s">
        <v>43</v>
      </c>
      <c r="D13" s="122">
        <v>5</v>
      </c>
      <c r="E13" s="123">
        <v>1</v>
      </c>
      <c r="F13" s="124">
        <v>4</v>
      </c>
      <c r="G13" s="125">
        <f>1*$G$7</f>
        <v>10</v>
      </c>
      <c r="H13" s="126">
        <v>9</v>
      </c>
      <c r="I13" s="126">
        <v>0</v>
      </c>
      <c r="J13" s="127">
        <f>(H13+I13+G13)/3</f>
        <v>6.333333333333333</v>
      </c>
      <c r="K13" s="123">
        <v>8.9</v>
      </c>
      <c r="L13" s="124">
        <v>7.5</v>
      </c>
      <c r="M13" s="109">
        <f>K13+L13</f>
        <v>16.4</v>
      </c>
      <c r="N13" s="122">
        <v>7</v>
      </c>
      <c r="O13" s="110">
        <f>K13+E13+D13+N13+J13+L13+F13</f>
        <v>39.733333333333334</v>
      </c>
      <c r="P13" s="128">
        <f>O13/$O$7*1</f>
        <v>0.7946666666666666</v>
      </c>
      <c r="Q13" s="112">
        <v>0.45</v>
      </c>
      <c r="R13" s="113">
        <f>Q13*25</f>
        <v>11.25</v>
      </c>
      <c r="S13" s="114">
        <f>2.5*(K13+L13)/2</f>
        <v>20.5</v>
      </c>
      <c r="T13" s="115">
        <f>R13+S13</f>
        <v>31.75</v>
      </c>
      <c r="U13" s="116">
        <f>D13</f>
        <v>5</v>
      </c>
      <c r="V13" s="116">
        <f>E13+F13</f>
        <v>5</v>
      </c>
      <c r="W13" s="116">
        <f>J13</f>
        <v>6.333333333333333</v>
      </c>
      <c r="X13" s="116">
        <f>K13+L13</f>
        <v>16.4</v>
      </c>
      <c r="Y13" s="116">
        <f>N13</f>
        <v>7</v>
      </c>
      <c r="Z13" s="117">
        <f>T13</f>
        <v>31.75</v>
      </c>
      <c r="AA13" s="118">
        <f>O13+Z13</f>
        <v>71.48333333333333</v>
      </c>
      <c r="AB13" s="250">
        <v>72</v>
      </c>
      <c r="AC13" s="119">
        <v>7</v>
      </c>
    </row>
    <row r="14" spans="2:29" ht="29.25" customHeight="1">
      <c r="B14" s="188">
        <v>13</v>
      </c>
      <c r="C14" s="189" t="s">
        <v>42</v>
      </c>
      <c r="D14" s="190">
        <v>5</v>
      </c>
      <c r="E14" s="191">
        <v>2</v>
      </c>
      <c r="F14" s="192">
        <v>4</v>
      </c>
      <c r="G14" s="193">
        <f>0.9*$G$7</f>
        <v>9</v>
      </c>
      <c r="H14" s="194">
        <v>10</v>
      </c>
      <c r="I14" s="194">
        <v>0</v>
      </c>
      <c r="J14" s="195">
        <f>(H14+I14+G14)/3</f>
        <v>6.333333333333333</v>
      </c>
      <c r="K14" s="191">
        <v>9</v>
      </c>
      <c r="L14" s="192">
        <v>7</v>
      </c>
      <c r="M14" s="196">
        <f>K14+L14</f>
        <v>16</v>
      </c>
      <c r="N14" s="190">
        <v>0</v>
      </c>
      <c r="O14" s="197">
        <f>K14+E14+D14+N14+J14+L14+F14</f>
        <v>33.33333333333333</v>
      </c>
      <c r="P14" s="198">
        <f>O14/$O$7*1</f>
        <v>0.6666666666666665</v>
      </c>
      <c r="Q14" s="199">
        <v>0.35</v>
      </c>
      <c r="R14" s="200">
        <v>13</v>
      </c>
      <c r="S14" s="201">
        <v>20</v>
      </c>
      <c r="T14" s="202">
        <f>R14+S14</f>
        <v>33</v>
      </c>
      <c r="U14" s="203">
        <f>D14</f>
        <v>5</v>
      </c>
      <c r="V14" s="203">
        <f>E14+F14</f>
        <v>6</v>
      </c>
      <c r="W14" s="203">
        <f>J14</f>
        <v>6.333333333333333</v>
      </c>
      <c r="X14" s="203">
        <f>K14+L14</f>
        <v>16</v>
      </c>
      <c r="Y14" s="203">
        <f>N14</f>
        <v>0</v>
      </c>
      <c r="Z14" s="204">
        <f>T14</f>
        <v>33</v>
      </c>
      <c r="AA14" s="205">
        <f>O14+Z14</f>
        <v>66.33333333333333</v>
      </c>
      <c r="AB14" s="206">
        <f>AA14</f>
        <v>66.33333333333333</v>
      </c>
      <c r="AC14" s="207">
        <v>7</v>
      </c>
    </row>
    <row r="15" spans="2:29" ht="29.25" customHeight="1">
      <c r="B15" s="120">
        <v>10</v>
      </c>
      <c r="C15" s="121" t="s">
        <v>39</v>
      </c>
      <c r="D15" s="122">
        <v>5</v>
      </c>
      <c r="E15" s="123">
        <v>1</v>
      </c>
      <c r="F15" s="124">
        <v>4</v>
      </c>
      <c r="G15" s="125">
        <f>0.9*$G$7</f>
        <v>9</v>
      </c>
      <c r="H15" s="126">
        <v>10</v>
      </c>
      <c r="I15" s="126">
        <v>0</v>
      </c>
      <c r="J15" s="127">
        <f>(H15+I15+G15)/3</f>
        <v>6.333333333333333</v>
      </c>
      <c r="K15" s="123">
        <v>9</v>
      </c>
      <c r="L15" s="124">
        <v>5.6</v>
      </c>
      <c r="M15" s="109">
        <f>K15+L15</f>
        <v>14.6</v>
      </c>
      <c r="N15" s="122">
        <v>5</v>
      </c>
      <c r="O15" s="110">
        <f>K15+E15+D15+N15+J15+L15+F15</f>
        <v>35.93333333333333</v>
      </c>
      <c r="P15" s="128">
        <f>O15/$O$7*1</f>
        <v>0.7186666666666666</v>
      </c>
      <c r="Q15" s="112">
        <v>0.65</v>
      </c>
      <c r="R15" s="113">
        <f>Q15*25</f>
        <v>16.25</v>
      </c>
      <c r="S15" s="114">
        <v>14</v>
      </c>
      <c r="T15" s="115">
        <v>30.25</v>
      </c>
      <c r="U15" s="116">
        <f>D15</f>
        <v>5</v>
      </c>
      <c r="V15" s="116">
        <f>E15+F15</f>
        <v>5</v>
      </c>
      <c r="W15" s="116">
        <f>J15</f>
        <v>6.333333333333333</v>
      </c>
      <c r="X15" s="116">
        <f>K15+L15</f>
        <v>14.6</v>
      </c>
      <c r="Y15" s="116">
        <f>N15</f>
        <v>5</v>
      </c>
      <c r="Z15" s="117">
        <f>T15</f>
        <v>30.25</v>
      </c>
      <c r="AA15" s="118">
        <f>O15+Z15</f>
        <v>66.18333333333334</v>
      </c>
      <c r="AB15" s="250">
        <v>66</v>
      </c>
      <c r="AC15" s="119">
        <v>7</v>
      </c>
    </row>
    <row r="16" spans="2:29" ht="29.25" customHeight="1">
      <c r="B16" s="120">
        <v>8</v>
      </c>
      <c r="C16" s="121" t="s">
        <v>37</v>
      </c>
      <c r="D16" s="122">
        <v>5</v>
      </c>
      <c r="E16" s="123">
        <v>2</v>
      </c>
      <c r="F16" s="124">
        <v>3</v>
      </c>
      <c r="G16" s="125">
        <f>0.9*$G$7</f>
        <v>9</v>
      </c>
      <c r="H16" s="126">
        <v>9</v>
      </c>
      <c r="I16" s="126">
        <v>7</v>
      </c>
      <c r="J16" s="127">
        <f>(H16+I16+G16)/3</f>
        <v>8.333333333333334</v>
      </c>
      <c r="K16" s="123">
        <v>8</v>
      </c>
      <c r="L16" s="129">
        <v>7</v>
      </c>
      <c r="M16" s="109">
        <f>K16+L16</f>
        <v>15</v>
      </c>
      <c r="N16" s="122">
        <v>1</v>
      </c>
      <c r="O16" s="110">
        <f>K16+E16+D16+N16+J16+L16+F16</f>
        <v>34.333333333333336</v>
      </c>
      <c r="P16" s="128">
        <f>O16/$O$7*1</f>
        <v>0.6866666666666668</v>
      </c>
      <c r="Q16" s="112">
        <v>0.4</v>
      </c>
      <c r="R16" s="113">
        <f>Q16*25</f>
        <v>10</v>
      </c>
      <c r="S16" s="114">
        <f>2.5*(K16+L16)/2</f>
        <v>18.75</v>
      </c>
      <c r="T16" s="115">
        <f>R16+S16</f>
        <v>28.75</v>
      </c>
      <c r="U16" s="116">
        <f>D16</f>
        <v>5</v>
      </c>
      <c r="V16" s="116">
        <f>E16+F16</f>
        <v>5</v>
      </c>
      <c r="W16" s="116">
        <f>J16</f>
        <v>8.333333333333334</v>
      </c>
      <c r="X16" s="116">
        <f>K16+L16</f>
        <v>15</v>
      </c>
      <c r="Y16" s="116">
        <f>N16</f>
        <v>1</v>
      </c>
      <c r="Z16" s="117">
        <f>T16</f>
        <v>28.75</v>
      </c>
      <c r="AA16" s="118">
        <f>O16+Z16</f>
        <v>63.083333333333336</v>
      </c>
      <c r="AB16" s="250">
        <v>63</v>
      </c>
      <c r="AC16" s="119">
        <v>6</v>
      </c>
    </row>
    <row r="17" spans="2:29" ht="29.25" customHeight="1">
      <c r="B17" s="130">
        <v>11</v>
      </c>
      <c r="C17" s="131" t="s">
        <v>40</v>
      </c>
      <c r="D17" s="132">
        <v>5</v>
      </c>
      <c r="E17" s="133">
        <v>1</v>
      </c>
      <c r="F17" s="134">
        <v>4</v>
      </c>
      <c r="G17" s="135">
        <f>1*$G$7</f>
        <v>10</v>
      </c>
      <c r="H17" s="136">
        <v>10</v>
      </c>
      <c r="I17" s="136">
        <v>7</v>
      </c>
      <c r="J17" s="137">
        <f>(H17+I17+G17)/3</f>
        <v>9</v>
      </c>
      <c r="K17" s="133">
        <v>6.5</v>
      </c>
      <c r="L17" s="134">
        <v>5.8</v>
      </c>
      <c r="M17" s="138">
        <f>K17+L17</f>
        <v>12.3</v>
      </c>
      <c r="N17" s="132">
        <v>4</v>
      </c>
      <c r="O17" s="139">
        <f>K17+E17+D17+N17+J17+L17+F17</f>
        <v>35.3</v>
      </c>
      <c r="P17" s="140">
        <f>O17/$O$7*1</f>
        <v>0.706</v>
      </c>
      <c r="Q17" s="141">
        <v>0.15</v>
      </c>
      <c r="R17" s="142">
        <v>13</v>
      </c>
      <c r="S17" s="143">
        <v>13</v>
      </c>
      <c r="T17" s="144">
        <v>26</v>
      </c>
      <c r="U17" s="145">
        <f>D17</f>
        <v>5</v>
      </c>
      <c r="V17" s="145">
        <f>E17+F17</f>
        <v>5</v>
      </c>
      <c r="W17" s="145">
        <f>J17</f>
        <v>9</v>
      </c>
      <c r="X17" s="145">
        <f>K17+L17</f>
        <v>12.3</v>
      </c>
      <c r="Y17" s="145">
        <f>N17</f>
        <v>4</v>
      </c>
      <c r="Z17" s="146">
        <f>T17</f>
        <v>26</v>
      </c>
      <c r="AA17" s="147">
        <f>O17+Z17</f>
        <v>61.3</v>
      </c>
      <c r="AB17" s="251">
        <v>61</v>
      </c>
      <c r="AC17" s="148">
        <v>6</v>
      </c>
    </row>
    <row r="18" spans="2:29" ht="29.25" customHeight="1">
      <c r="B18" s="130">
        <v>3</v>
      </c>
      <c r="C18" s="131" t="s">
        <v>32</v>
      </c>
      <c r="D18" s="132">
        <v>5</v>
      </c>
      <c r="E18" s="133">
        <v>1</v>
      </c>
      <c r="F18" s="134">
        <v>4</v>
      </c>
      <c r="G18" s="135">
        <f>1*$G$7</f>
        <v>10</v>
      </c>
      <c r="H18" s="136">
        <v>10</v>
      </c>
      <c r="I18" s="136">
        <v>6</v>
      </c>
      <c r="J18" s="137">
        <f>(H18+I18+G18)/3</f>
        <v>8.666666666666666</v>
      </c>
      <c r="K18" s="133">
        <v>8</v>
      </c>
      <c r="L18" s="134">
        <v>5.2</v>
      </c>
      <c r="M18" s="138">
        <f>K18+L18</f>
        <v>13.2</v>
      </c>
      <c r="N18" s="132">
        <v>0</v>
      </c>
      <c r="O18" s="139">
        <f>K18+E18+D18+N18+J18+L18+F18</f>
        <v>31.866666666666664</v>
      </c>
      <c r="P18" s="140">
        <f>O18/$O$7*1</f>
        <v>0.6373333333333333</v>
      </c>
      <c r="Q18" s="141">
        <v>0</v>
      </c>
      <c r="R18" s="142">
        <v>18</v>
      </c>
      <c r="S18" s="143">
        <v>11</v>
      </c>
      <c r="T18" s="144">
        <v>29</v>
      </c>
      <c r="U18" s="145">
        <f>D18</f>
        <v>5</v>
      </c>
      <c r="V18" s="145">
        <f>E18+F18</f>
        <v>5</v>
      </c>
      <c r="W18" s="145">
        <f>J18</f>
        <v>8.666666666666666</v>
      </c>
      <c r="X18" s="145">
        <f>K18+L18</f>
        <v>13.2</v>
      </c>
      <c r="Y18" s="145">
        <f>N18</f>
        <v>0</v>
      </c>
      <c r="Z18" s="146">
        <f>T18</f>
        <v>29</v>
      </c>
      <c r="AA18" s="147">
        <f>O18+Z18</f>
        <v>60.86666666666666</v>
      </c>
      <c r="AB18" s="251">
        <v>61</v>
      </c>
      <c r="AC18" s="148">
        <v>6</v>
      </c>
    </row>
    <row r="19" spans="2:29" ht="29.25" customHeight="1">
      <c r="B19" s="153">
        <v>16</v>
      </c>
      <c r="C19" s="154" t="s">
        <v>45</v>
      </c>
      <c r="D19" s="155">
        <v>5</v>
      </c>
      <c r="E19" s="156">
        <v>1</v>
      </c>
      <c r="F19" s="157">
        <v>4</v>
      </c>
      <c r="G19" s="158">
        <f>1*$G$7</f>
        <v>10</v>
      </c>
      <c r="H19" s="159">
        <v>10</v>
      </c>
      <c r="I19" s="159">
        <v>0</v>
      </c>
      <c r="J19" s="160">
        <f>(H19+I19+G19)/3</f>
        <v>6.666666666666667</v>
      </c>
      <c r="K19" s="156">
        <v>8</v>
      </c>
      <c r="L19" s="157">
        <v>5.4</v>
      </c>
      <c r="M19" s="161">
        <f>K19+L19</f>
        <v>13.4</v>
      </c>
      <c r="N19" s="155">
        <v>0</v>
      </c>
      <c r="O19" s="162">
        <f>K19+E19+D19+N19+J19+L19+F19</f>
        <v>30.06666666666667</v>
      </c>
      <c r="P19" s="163">
        <f>O19/$O$7*1</f>
        <v>0.6013333333333334</v>
      </c>
      <c r="Q19" s="164"/>
      <c r="R19" s="165">
        <v>14</v>
      </c>
      <c r="S19" s="166">
        <v>15</v>
      </c>
      <c r="T19" s="149">
        <f>R19+S19</f>
        <v>29</v>
      </c>
      <c r="U19" s="167">
        <f>D19</f>
        <v>5</v>
      </c>
      <c r="V19" s="167">
        <f>E19+F19</f>
        <v>5</v>
      </c>
      <c r="W19" s="167">
        <f>J19</f>
        <v>6.666666666666667</v>
      </c>
      <c r="X19" s="167">
        <f>K19+L19</f>
        <v>13.4</v>
      </c>
      <c r="Y19" s="167">
        <f>N19</f>
        <v>0</v>
      </c>
      <c r="Z19" s="150">
        <f>T19</f>
        <v>29</v>
      </c>
      <c r="AA19" s="151">
        <f>O19+Z19</f>
        <v>59.06666666666667</v>
      </c>
      <c r="AB19" s="152">
        <f>AA19</f>
        <v>59.06666666666667</v>
      </c>
      <c r="AC19" s="168">
        <v>6</v>
      </c>
    </row>
    <row r="20" spans="2:29" ht="29.25" customHeight="1">
      <c r="B20" s="153">
        <v>18</v>
      </c>
      <c r="C20" s="154" t="s">
        <v>47</v>
      </c>
      <c r="D20" s="155">
        <v>5</v>
      </c>
      <c r="E20" s="156">
        <v>1</v>
      </c>
      <c r="F20" s="157">
        <v>4</v>
      </c>
      <c r="G20" s="158">
        <f>0.8*$G$7</f>
        <v>8</v>
      </c>
      <c r="H20" s="159">
        <v>10</v>
      </c>
      <c r="I20" s="159">
        <v>0</v>
      </c>
      <c r="J20" s="160">
        <f>(H20+I20+G20)/3</f>
        <v>6</v>
      </c>
      <c r="K20" s="156">
        <v>8.5</v>
      </c>
      <c r="L20" s="169">
        <v>6.3</v>
      </c>
      <c r="M20" s="161">
        <f>K20+L20</f>
        <v>14.8</v>
      </c>
      <c r="N20" s="155">
        <v>0</v>
      </c>
      <c r="O20" s="162">
        <f>K20+E20+D20+N20+J20+L20+F20</f>
        <v>30.8</v>
      </c>
      <c r="P20" s="163">
        <f>O20/$O$7*1</f>
        <v>0.616</v>
      </c>
      <c r="Q20" s="164"/>
      <c r="R20" s="165">
        <v>12.5</v>
      </c>
      <c r="S20" s="166">
        <v>15.5</v>
      </c>
      <c r="T20" s="149">
        <f>R20+S20</f>
        <v>28</v>
      </c>
      <c r="U20" s="167">
        <f>D20</f>
        <v>5</v>
      </c>
      <c r="V20" s="167">
        <f>E20+F20</f>
        <v>5</v>
      </c>
      <c r="W20" s="167">
        <f>J20</f>
        <v>6</v>
      </c>
      <c r="X20" s="167">
        <f>K20+L20</f>
        <v>14.8</v>
      </c>
      <c r="Y20" s="167">
        <f>N20</f>
        <v>0</v>
      </c>
      <c r="Z20" s="150">
        <f>T20</f>
        <v>28</v>
      </c>
      <c r="AA20" s="151">
        <f>O20+Z20</f>
        <v>58.8</v>
      </c>
      <c r="AB20" s="152">
        <f>AA20</f>
        <v>58.8</v>
      </c>
      <c r="AC20" s="168">
        <v>6</v>
      </c>
    </row>
    <row r="21" spans="2:29" ht="29.25" customHeight="1">
      <c r="B21" s="170">
        <v>6</v>
      </c>
      <c r="C21" s="171" t="s">
        <v>35</v>
      </c>
      <c r="D21" s="172">
        <v>5</v>
      </c>
      <c r="E21" s="173">
        <v>1</v>
      </c>
      <c r="F21" s="174">
        <v>4</v>
      </c>
      <c r="G21" s="175">
        <f>0.9*$G$7</f>
        <v>9</v>
      </c>
      <c r="H21" s="176">
        <v>10</v>
      </c>
      <c r="I21" s="176">
        <v>4</v>
      </c>
      <c r="J21" s="177">
        <f>(H21+I21+G21)/3</f>
        <v>7.666666666666667</v>
      </c>
      <c r="K21" s="173">
        <v>9.5</v>
      </c>
      <c r="L21" s="174">
        <v>5.9</v>
      </c>
      <c r="M21" s="178">
        <f>K21+L21</f>
        <v>15.4</v>
      </c>
      <c r="N21" s="172">
        <v>0</v>
      </c>
      <c r="O21" s="179">
        <f>K21+E21+D21+N21+J21+L21+F21</f>
        <v>33.06666666666667</v>
      </c>
      <c r="P21" s="180">
        <f>O21/$O$7*1</f>
        <v>0.6613333333333334</v>
      </c>
      <c r="Q21" s="181">
        <v>0.175</v>
      </c>
      <c r="R21" s="182">
        <v>13</v>
      </c>
      <c r="S21" s="183">
        <v>10</v>
      </c>
      <c r="T21" s="149">
        <f>R21+S21</f>
        <v>23</v>
      </c>
      <c r="U21" s="184">
        <f>D21</f>
        <v>5</v>
      </c>
      <c r="V21" s="184">
        <f>E21+F21</f>
        <v>5</v>
      </c>
      <c r="W21" s="184">
        <f>J21</f>
        <v>7.666666666666667</v>
      </c>
      <c r="X21" s="184">
        <f>K21+L21</f>
        <v>15.4</v>
      </c>
      <c r="Y21" s="184">
        <f>N21</f>
        <v>0</v>
      </c>
      <c r="Z21" s="150">
        <f>T21</f>
        <v>23</v>
      </c>
      <c r="AA21" s="151">
        <f>O21+Z21</f>
        <v>56.06666666666667</v>
      </c>
      <c r="AB21" s="152">
        <f>AA21</f>
        <v>56.06666666666667</v>
      </c>
      <c r="AC21" s="185">
        <v>6</v>
      </c>
    </row>
    <row r="22" spans="2:29" ht="29.25" customHeight="1">
      <c r="B22" s="170">
        <v>22</v>
      </c>
      <c r="C22" s="171" t="s">
        <v>51</v>
      </c>
      <c r="D22" s="172">
        <v>5</v>
      </c>
      <c r="E22" s="173">
        <v>1</v>
      </c>
      <c r="F22" s="174">
        <v>4</v>
      </c>
      <c r="G22" s="175">
        <f>0.9*$G$7</f>
        <v>9</v>
      </c>
      <c r="H22" s="176">
        <v>9</v>
      </c>
      <c r="I22" s="176">
        <v>0</v>
      </c>
      <c r="J22" s="177">
        <f>(H22+I22+G22)/3</f>
        <v>6</v>
      </c>
      <c r="K22" s="173">
        <v>7.5</v>
      </c>
      <c r="L22" s="186">
        <v>5</v>
      </c>
      <c r="M22" s="178">
        <f>K22+L22</f>
        <v>12.5</v>
      </c>
      <c r="N22" s="187">
        <v>2</v>
      </c>
      <c r="O22" s="179">
        <f>K22+E22+D22+N22+J22+L22+F22</f>
        <v>30.5</v>
      </c>
      <c r="P22" s="180">
        <f>O22/$O$7*1</f>
        <v>0.61</v>
      </c>
      <c r="Q22" s="181"/>
      <c r="R22" s="182">
        <v>12.5</v>
      </c>
      <c r="S22" s="183">
        <v>13</v>
      </c>
      <c r="T22" s="149">
        <f>R22+S22</f>
        <v>25.5</v>
      </c>
      <c r="U22" s="184">
        <f>D22</f>
        <v>5</v>
      </c>
      <c r="V22" s="184">
        <f>E22+F22</f>
        <v>5</v>
      </c>
      <c r="W22" s="184">
        <f>J22</f>
        <v>6</v>
      </c>
      <c r="X22" s="184">
        <f>K22+L22</f>
        <v>12.5</v>
      </c>
      <c r="Y22" s="184">
        <f>N22</f>
        <v>2</v>
      </c>
      <c r="Z22" s="150">
        <f>T22</f>
        <v>25.5</v>
      </c>
      <c r="AA22" s="151">
        <f>O22+Z22</f>
        <v>56</v>
      </c>
      <c r="AB22" s="152">
        <v>56</v>
      </c>
      <c r="AC22" s="185">
        <v>6</v>
      </c>
    </row>
    <row r="23" spans="2:29" ht="29.25" customHeight="1">
      <c r="B23" s="170">
        <v>15</v>
      </c>
      <c r="C23" s="171" t="s">
        <v>44</v>
      </c>
      <c r="D23" s="172">
        <v>5</v>
      </c>
      <c r="E23" s="173">
        <v>1</v>
      </c>
      <c r="F23" s="174">
        <v>4</v>
      </c>
      <c r="G23" s="175">
        <f>1*$G$7</f>
        <v>10</v>
      </c>
      <c r="H23" s="176">
        <v>9</v>
      </c>
      <c r="I23" s="176">
        <v>4</v>
      </c>
      <c r="J23" s="177">
        <f>(H23+I23+G23)/3</f>
        <v>7.666666666666667</v>
      </c>
      <c r="K23" s="173">
        <v>6.5</v>
      </c>
      <c r="L23" s="186">
        <v>3.8</v>
      </c>
      <c r="M23" s="178">
        <f>K23+L23</f>
        <v>10.3</v>
      </c>
      <c r="N23" s="172">
        <v>4</v>
      </c>
      <c r="O23" s="179">
        <f>K23+E23+D23+N23+J23+L23+F23</f>
        <v>31.96666666666667</v>
      </c>
      <c r="P23" s="180">
        <f>O23/$O$7*1</f>
        <v>0.6393333333333334</v>
      </c>
      <c r="Q23" s="181">
        <v>0.05</v>
      </c>
      <c r="R23" s="182">
        <v>12</v>
      </c>
      <c r="S23" s="183">
        <v>12</v>
      </c>
      <c r="T23" s="149">
        <f>R23+S23</f>
        <v>24</v>
      </c>
      <c r="U23" s="184">
        <f>D23</f>
        <v>5</v>
      </c>
      <c r="V23" s="184">
        <f>E23+F23</f>
        <v>5</v>
      </c>
      <c r="W23" s="184">
        <f>J23</f>
        <v>7.666666666666667</v>
      </c>
      <c r="X23" s="184">
        <f>K23+L23</f>
        <v>10.3</v>
      </c>
      <c r="Y23" s="184">
        <f>N23</f>
        <v>4</v>
      </c>
      <c r="Z23" s="150">
        <f>T23</f>
        <v>24</v>
      </c>
      <c r="AA23" s="151">
        <f>O23+Z23</f>
        <v>55.96666666666667</v>
      </c>
      <c r="AB23" s="152">
        <v>56</v>
      </c>
      <c r="AC23" s="185">
        <v>6</v>
      </c>
    </row>
    <row r="24" spans="1:29" s="3" customFormat="1" ht="29.25" customHeight="1">
      <c r="A24" s="13"/>
      <c r="B24" s="130">
        <v>26</v>
      </c>
      <c r="C24" s="131" t="s">
        <v>13</v>
      </c>
      <c r="D24" s="132">
        <v>5</v>
      </c>
      <c r="E24" s="133">
        <v>1</v>
      </c>
      <c r="F24" s="134">
        <v>5</v>
      </c>
      <c r="G24" s="135">
        <f>1*$G$7</f>
        <v>10</v>
      </c>
      <c r="H24" s="136">
        <v>10</v>
      </c>
      <c r="I24" s="136">
        <v>0</v>
      </c>
      <c r="J24" s="137">
        <f>(H24+I24+G24)/3</f>
        <v>6.666666666666667</v>
      </c>
      <c r="K24" s="133">
        <v>8.5</v>
      </c>
      <c r="L24" s="134">
        <v>3.1</v>
      </c>
      <c r="M24" s="138">
        <f>K24+L24</f>
        <v>11.6</v>
      </c>
      <c r="N24" s="132">
        <v>1</v>
      </c>
      <c r="O24" s="139">
        <f>K24+E24+D24+N24+J24+L24+F24</f>
        <v>30.26666666666667</v>
      </c>
      <c r="P24" s="140">
        <f>O24/50*1</f>
        <v>0.6053333333333334</v>
      </c>
      <c r="Q24" s="141">
        <v>0.05</v>
      </c>
      <c r="R24" s="142">
        <v>13</v>
      </c>
      <c r="S24" s="143">
        <v>13</v>
      </c>
      <c r="T24" s="144">
        <v>26</v>
      </c>
      <c r="U24" s="145">
        <f>D24</f>
        <v>5</v>
      </c>
      <c r="V24" s="145">
        <f>E24+F24</f>
        <v>6</v>
      </c>
      <c r="W24" s="145">
        <f>J24</f>
        <v>6.666666666666667</v>
      </c>
      <c r="X24" s="145">
        <f>K24+L24</f>
        <v>11.6</v>
      </c>
      <c r="Y24" s="145">
        <f>N24</f>
        <v>1</v>
      </c>
      <c r="Z24" s="146">
        <f>T24</f>
        <v>26</v>
      </c>
      <c r="AA24" s="147">
        <f>O24+Z24</f>
        <v>56.266666666666666</v>
      </c>
      <c r="AB24" s="251">
        <v>56</v>
      </c>
      <c r="AC24" s="148">
        <v>6</v>
      </c>
    </row>
    <row r="25" spans="1:29" s="229" customFormat="1" ht="29.25" customHeight="1">
      <c r="A25" s="228"/>
      <c r="B25" s="230">
        <v>27</v>
      </c>
      <c r="C25" s="231" t="s">
        <v>11</v>
      </c>
      <c r="D25" s="232">
        <v>5</v>
      </c>
      <c r="E25" s="233">
        <v>1</v>
      </c>
      <c r="F25" s="234">
        <v>4</v>
      </c>
      <c r="G25" s="235">
        <f>1*$G$7</f>
        <v>10</v>
      </c>
      <c r="H25" s="236">
        <v>10</v>
      </c>
      <c r="I25" s="236">
        <v>0</v>
      </c>
      <c r="J25" s="237">
        <f>(H25+I25+G25)/3</f>
        <v>6.666666666666667</v>
      </c>
      <c r="K25" s="233">
        <v>9</v>
      </c>
      <c r="L25" s="233">
        <v>4.4</v>
      </c>
      <c r="M25" s="238">
        <f>K25+L25</f>
        <v>13.4</v>
      </c>
      <c r="N25" s="232">
        <v>0</v>
      </c>
      <c r="O25" s="239">
        <f>K25+E25+D25+N25+J25+L25+F25</f>
        <v>30.06666666666667</v>
      </c>
      <c r="P25" s="240">
        <f>O25/50*1</f>
        <v>0.6013333333333334</v>
      </c>
      <c r="Q25" s="241"/>
      <c r="R25" s="242">
        <v>13</v>
      </c>
      <c r="S25" s="243">
        <v>13</v>
      </c>
      <c r="T25" s="244">
        <f>R25+S25</f>
        <v>26</v>
      </c>
      <c r="U25" s="245">
        <f>D25</f>
        <v>5</v>
      </c>
      <c r="V25" s="245">
        <f>E25+F25</f>
        <v>5</v>
      </c>
      <c r="W25" s="245">
        <f>J25</f>
        <v>6.666666666666667</v>
      </c>
      <c r="X25" s="245">
        <f>K25+L25</f>
        <v>13.4</v>
      </c>
      <c r="Y25" s="245">
        <f>N25</f>
        <v>0</v>
      </c>
      <c r="Z25" s="246">
        <f>T25</f>
        <v>26</v>
      </c>
      <c r="AA25" s="247">
        <f>O25+Z25</f>
        <v>56.06666666666667</v>
      </c>
      <c r="AB25" s="248">
        <f>AA25</f>
        <v>56.06666666666667</v>
      </c>
      <c r="AC25" s="249">
        <v>6</v>
      </c>
    </row>
    <row r="26" spans="1:29" s="3" customFormat="1" ht="29.25" customHeight="1">
      <c r="A26" s="13"/>
      <c r="B26" s="37">
        <v>12</v>
      </c>
      <c r="C26" s="38" t="s">
        <v>41</v>
      </c>
      <c r="D26" s="39">
        <v>5</v>
      </c>
      <c r="E26" s="40">
        <v>1</v>
      </c>
      <c r="F26" s="41">
        <v>4</v>
      </c>
      <c r="G26" s="42">
        <f>1*$G$7</f>
        <v>10</v>
      </c>
      <c r="H26" s="43">
        <v>10</v>
      </c>
      <c r="I26" s="43">
        <v>0</v>
      </c>
      <c r="J26" s="44">
        <f>(H26+I26+G26)/3</f>
        <v>6.666666666666667</v>
      </c>
      <c r="K26" s="40">
        <v>9</v>
      </c>
      <c r="L26" s="78">
        <v>8</v>
      </c>
      <c r="M26" s="79">
        <f>K26+L26</f>
        <v>17</v>
      </c>
      <c r="N26" s="39">
        <v>0</v>
      </c>
      <c r="O26" s="212">
        <f>K26+E26+D26+N26+J26+L26+F26</f>
        <v>33.66666666666667</v>
      </c>
      <c r="P26" s="46">
        <f>O26/$O$7*1</f>
        <v>0.6733333333333335</v>
      </c>
      <c r="Q26" s="213">
        <v>0.225</v>
      </c>
      <c r="R26" s="81"/>
      <c r="S26" s="82"/>
      <c r="T26" s="214">
        <f>R26+S26</f>
        <v>0</v>
      </c>
      <c r="U26" s="215">
        <f>D26</f>
        <v>5</v>
      </c>
      <c r="V26" s="215">
        <f>E26+F26</f>
        <v>5</v>
      </c>
      <c r="W26" s="215">
        <f>J26</f>
        <v>6.666666666666667</v>
      </c>
      <c r="X26" s="215">
        <f>K26+L26</f>
        <v>17</v>
      </c>
      <c r="Y26" s="215">
        <f>N26</f>
        <v>0</v>
      </c>
      <c r="Z26" s="84">
        <f>T26</f>
        <v>0</v>
      </c>
      <c r="AA26" s="216">
        <f>O26+Z26</f>
        <v>33.66666666666667</v>
      </c>
      <c r="AB26" s="217">
        <f>AA26</f>
        <v>33.66666666666667</v>
      </c>
      <c r="AC26" s="218"/>
    </row>
    <row r="27" spans="2:29" ht="29.25" customHeight="1">
      <c r="B27" s="37">
        <v>20</v>
      </c>
      <c r="C27" s="38" t="s">
        <v>49</v>
      </c>
      <c r="D27" s="39">
        <v>5</v>
      </c>
      <c r="E27" s="40">
        <v>1</v>
      </c>
      <c r="F27" s="41">
        <v>4</v>
      </c>
      <c r="G27" s="42">
        <f>1*$G$7</f>
        <v>10</v>
      </c>
      <c r="H27" s="43">
        <v>9</v>
      </c>
      <c r="I27" s="43">
        <v>2</v>
      </c>
      <c r="J27" s="44">
        <f>(H27+I27+G27)/3</f>
        <v>7</v>
      </c>
      <c r="K27" s="40">
        <v>8.5</v>
      </c>
      <c r="L27" s="78">
        <v>6.4</v>
      </c>
      <c r="M27" s="79">
        <f>K27+L27</f>
        <v>14.9</v>
      </c>
      <c r="N27" s="39">
        <v>0</v>
      </c>
      <c r="O27" s="212">
        <f>K27+E27+D27+N27+J27+L27+F27</f>
        <v>31.9</v>
      </c>
      <c r="P27" s="46">
        <f>O27/$O$7*1</f>
        <v>0.638</v>
      </c>
      <c r="Q27" s="213">
        <v>0</v>
      </c>
      <c r="R27" s="81"/>
      <c r="S27" s="82"/>
      <c r="T27" s="214">
        <f>R27+S27</f>
        <v>0</v>
      </c>
      <c r="U27" s="215">
        <f>D27</f>
        <v>5</v>
      </c>
      <c r="V27" s="215">
        <f>E27+F27</f>
        <v>5</v>
      </c>
      <c r="W27" s="215">
        <f>J27</f>
        <v>7</v>
      </c>
      <c r="X27" s="215">
        <f>K27+L27</f>
        <v>14.9</v>
      </c>
      <c r="Y27" s="215">
        <f>N27</f>
        <v>0</v>
      </c>
      <c r="Z27" s="84">
        <f>T27</f>
        <v>0</v>
      </c>
      <c r="AA27" s="216">
        <f>O27+Z27</f>
        <v>31.9</v>
      </c>
      <c r="AB27" s="217">
        <f>AA27</f>
        <v>31.9</v>
      </c>
      <c r="AC27" s="218"/>
    </row>
    <row r="28" spans="2:29" ht="29.25" customHeight="1">
      <c r="B28" s="37">
        <v>21</v>
      </c>
      <c r="C28" s="38" t="s">
        <v>50</v>
      </c>
      <c r="D28" s="39">
        <v>4</v>
      </c>
      <c r="E28" s="40">
        <v>1</v>
      </c>
      <c r="F28" s="41">
        <v>0</v>
      </c>
      <c r="G28" s="42">
        <f>0.9*$G$7</f>
        <v>9</v>
      </c>
      <c r="H28" s="43">
        <v>10</v>
      </c>
      <c r="I28" s="43">
        <v>4</v>
      </c>
      <c r="J28" s="44">
        <f>(H28+I28+G28)/3</f>
        <v>7.666666666666667</v>
      </c>
      <c r="K28" s="40">
        <v>5.8</v>
      </c>
      <c r="L28" s="78">
        <v>3</v>
      </c>
      <c r="M28" s="79">
        <f>K28+L28</f>
        <v>8.8</v>
      </c>
      <c r="N28" s="39">
        <v>1</v>
      </c>
      <c r="O28" s="45">
        <f aca="true" t="shared" si="0" ref="O28:O33">K28+E28+D28+N28+J28+L28</f>
        <v>22.46666666666667</v>
      </c>
      <c r="P28" s="46">
        <f aca="true" t="shared" si="1" ref="P28:P33">O28/$O$7*1</f>
        <v>0.44933333333333336</v>
      </c>
      <c r="Q28" s="80"/>
      <c r="R28" s="81"/>
      <c r="S28" s="82"/>
      <c r="T28" s="82"/>
      <c r="U28" s="83"/>
      <c r="V28" s="83">
        <f>E28+F28</f>
        <v>1</v>
      </c>
      <c r="W28" s="83"/>
      <c r="X28" s="83"/>
      <c r="Y28" s="83"/>
      <c r="Z28" s="84"/>
      <c r="AA28" s="88"/>
      <c r="AB28" s="98"/>
      <c r="AC28" s="89"/>
    </row>
    <row r="29" spans="2:29" ht="29.25" customHeight="1">
      <c r="B29" s="37">
        <v>5</v>
      </c>
      <c r="C29" s="38" t="s">
        <v>34</v>
      </c>
      <c r="D29" s="39">
        <v>5</v>
      </c>
      <c r="E29" s="40">
        <v>1</v>
      </c>
      <c r="F29" s="41">
        <v>0</v>
      </c>
      <c r="G29" s="42">
        <f>0*$G$7</f>
        <v>0</v>
      </c>
      <c r="H29" s="43">
        <v>10</v>
      </c>
      <c r="I29" s="43">
        <v>0</v>
      </c>
      <c r="J29" s="44">
        <f>(H29+I29+G29)/3</f>
        <v>3.3333333333333335</v>
      </c>
      <c r="K29" s="40">
        <v>8.5</v>
      </c>
      <c r="L29" s="78">
        <v>3.5</v>
      </c>
      <c r="M29" s="79">
        <f>K29+L29</f>
        <v>12</v>
      </c>
      <c r="N29" s="39">
        <v>0</v>
      </c>
      <c r="O29" s="45">
        <f t="shared" si="0"/>
        <v>21.333333333333332</v>
      </c>
      <c r="P29" s="46">
        <f t="shared" si="1"/>
        <v>0.42666666666666664</v>
      </c>
      <c r="Q29" s="80"/>
      <c r="R29" s="81"/>
      <c r="S29" s="82"/>
      <c r="T29" s="82"/>
      <c r="U29" s="83"/>
      <c r="V29" s="83"/>
      <c r="W29" s="83"/>
      <c r="X29" s="83"/>
      <c r="Y29" s="83"/>
      <c r="Z29" s="84"/>
      <c r="AA29" s="88"/>
      <c r="AB29" s="98"/>
      <c r="AC29" s="89"/>
    </row>
    <row r="30" spans="2:29" ht="29.25" customHeight="1">
      <c r="B30" s="37">
        <v>17</v>
      </c>
      <c r="C30" s="38" t="s">
        <v>46</v>
      </c>
      <c r="D30" s="39">
        <v>5</v>
      </c>
      <c r="E30" s="40">
        <v>0</v>
      </c>
      <c r="F30" s="41">
        <v>0</v>
      </c>
      <c r="G30" s="42">
        <f>0.8*$G$7</f>
        <v>8</v>
      </c>
      <c r="H30" s="43">
        <v>6</v>
      </c>
      <c r="I30" s="43">
        <v>0</v>
      </c>
      <c r="J30" s="44">
        <f>(H30+I30+G30)/3</f>
        <v>4.666666666666667</v>
      </c>
      <c r="K30" s="85">
        <v>4.6</v>
      </c>
      <c r="L30" s="41">
        <v>5.4</v>
      </c>
      <c r="M30" s="79">
        <f>K30+L30</f>
        <v>10</v>
      </c>
      <c r="N30" s="39">
        <v>0</v>
      </c>
      <c r="O30" s="45">
        <f t="shared" si="0"/>
        <v>19.666666666666664</v>
      </c>
      <c r="P30" s="46">
        <f t="shared" si="1"/>
        <v>0.3933333333333333</v>
      </c>
      <c r="Q30" s="80"/>
      <c r="R30" s="81"/>
      <c r="S30" s="82"/>
      <c r="T30" s="82"/>
      <c r="U30" s="83"/>
      <c r="V30" s="83"/>
      <c r="W30" s="83"/>
      <c r="X30" s="83"/>
      <c r="Y30" s="83"/>
      <c r="Z30" s="84"/>
      <c r="AA30" s="88"/>
      <c r="AB30" s="98"/>
      <c r="AC30" s="89"/>
    </row>
    <row r="31" spans="2:29" ht="29.25" customHeight="1">
      <c r="B31" s="37">
        <v>19</v>
      </c>
      <c r="C31" s="38" t="s">
        <v>48</v>
      </c>
      <c r="D31" s="39">
        <v>3</v>
      </c>
      <c r="E31" s="40">
        <v>0.5</v>
      </c>
      <c r="F31" s="41">
        <v>0</v>
      </c>
      <c r="G31" s="42">
        <f>0.8*$G$7</f>
        <v>8</v>
      </c>
      <c r="H31" s="43">
        <v>9</v>
      </c>
      <c r="I31" s="43">
        <v>0</v>
      </c>
      <c r="J31" s="44">
        <f>(H31+I31+G31)/3</f>
        <v>5.666666666666667</v>
      </c>
      <c r="K31" s="40">
        <v>3.4</v>
      </c>
      <c r="L31" s="78">
        <v>2.3</v>
      </c>
      <c r="M31" s="79">
        <f>K31+L31</f>
        <v>5.699999999999999</v>
      </c>
      <c r="N31" s="39">
        <v>0</v>
      </c>
      <c r="O31" s="45">
        <f t="shared" si="0"/>
        <v>14.866666666666667</v>
      </c>
      <c r="P31" s="46">
        <f t="shared" si="1"/>
        <v>0.29733333333333334</v>
      </c>
      <c r="Q31" s="80"/>
      <c r="R31" s="81"/>
      <c r="S31" s="82"/>
      <c r="T31" s="82"/>
      <c r="U31" s="83"/>
      <c r="V31" s="83"/>
      <c r="W31" s="83"/>
      <c r="X31" s="83"/>
      <c r="Y31" s="83"/>
      <c r="Z31" s="84"/>
      <c r="AA31" s="88"/>
      <c r="AB31" s="98"/>
      <c r="AC31" s="89"/>
    </row>
    <row r="32" spans="2:29" ht="29.25" customHeight="1">
      <c r="B32" s="37">
        <v>23</v>
      </c>
      <c r="C32" s="38" t="s">
        <v>52</v>
      </c>
      <c r="D32" s="39"/>
      <c r="E32" s="40">
        <v>0.5</v>
      </c>
      <c r="F32" s="41"/>
      <c r="G32" s="42">
        <f>0*$G$7</f>
        <v>0</v>
      </c>
      <c r="H32" s="43">
        <v>0</v>
      </c>
      <c r="I32" s="43">
        <v>0</v>
      </c>
      <c r="J32" s="44">
        <f>(H32+I32+G32)/3</f>
        <v>0</v>
      </c>
      <c r="K32" s="40">
        <v>3.6</v>
      </c>
      <c r="L32" s="41">
        <v>0</v>
      </c>
      <c r="M32" s="69"/>
      <c r="N32" s="39"/>
      <c r="O32" s="45">
        <f t="shared" si="0"/>
        <v>4.1</v>
      </c>
      <c r="P32" s="46">
        <f t="shared" si="1"/>
        <v>0.08199999999999999</v>
      </c>
      <c r="Q32" s="76"/>
      <c r="R32" s="31"/>
      <c r="S32" s="32"/>
      <c r="T32" s="32"/>
      <c r="U32" s="33"/>
      <c r="V32" s="33"/>
      <c r="W32" s="33"/>
      <c r="X32" s="33"/>
      <c r="Y32" s="33"/>
      <c r="Z32" s="33"/>
      <c r="AA32" s="90"/>
      <c r="AB32" s="99"/>
      <c r="AC32" s="91"/>
    </row>
    <row r="33" spans="2:29" ht="29.25" customHeight="1" thickBot="1">
      <c r="B33" s="47">
        <v>24</v>
      </c>
      <c r="C33" s="48" t="s">
        <v>53</v>
      </c>
      <c r="D33" s="49"/>
      <c r="E33" s="50">
        <v>0</v>
      </c>
      <c r="F33" s="51"/>
      <c r="G33" s="52">
        <f>0*$G$7</f>
        <v>0</v>
      </c>
      <c r="H33" s="53">
        <v>0</v>
      </c>
      <c r="I33" s="53">
        <v>0</v>
      </c>
      <c r="J33" s="44">
        <f>(H33+I33+G33)/3</f>
        <v>0</v>
      </c>
      <c r="K33" s="50">
        <v>0.9</v>
      </c>
      <c r="L33" s="51">
        <v>0</v>
      </c>
      <c r="M33" s="70"/>
      <c r="N33" s="49"/>
      <c r="O33" s="54">
        <f t="shared" si="0"/>
        <v>0.9</v>
      </c>
      <c r="P33" s="55">
        <f t="shared" si="1"/>
        <v>0.018000000000000002</v>
      </c>
      <c r="Q33" s="77"/>
      <c r="R33" s="34"/>
      <c r="S33" s="35"/>
      <c r="T33" s="35"/>
      <c r="U33" s="36"/>
      <c r="V33" s="36"/>
      <c r="W33" s="36"/>
      <c r="X33" s="36"/>
      <c r="Y33" s="36"/>
      <c r="Z33" s="36"/>
      <c r="AA33" s="92"/>
      <c r="AB33" s="100"/>
      <c r="AC33" s="93"/>
    </row>
    <row r="34" ht="40.5" customHeight="1">
      <c r="C34" s="7"/>
    </row>
  </sheetData>
  <mergeCells count="6">
    <mergeCell ref="AC6:AC7"/>
    <mergeCell ref="C3:P3"/>
    <mergeCell ref="R1:U1"/>
    <mergeCell ref="W2:Z2"/>
    <mergeCell ref="W3:Z3"/>
    <mergeCell ref="W1:Z1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2010-11-26T06:38:55Z</cp:lastPrinted>
  <dcterms:created xsi:type="dcterms:W3CDTF">2008-11-19T20:59:51Z</dcterms:created>
  <dcterms:modified xsi:type="dcterms:W3CDTF">2010-11-26T06:39:37Z</dcterms:modified>
  <cp:category/>
  <cp:version/>
  <cp:contentType/>
  <cp:contentStatus/>
</cp:coreProperties>
</file>