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<sst xmlns="http://schemas.openxmlformats.org/spreadsheetml/2006/main" count="55" uniqueCount="54">
  <si>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redovnost pohađanja nastave</t>
  </si>
  <si>
    <t>aktivnost na času</t>
  </si>
  <si>
    <t>ukupno predispitnih obaveza</t>
  </si>
  <si>
    <t>maksimalni broj bodova</t>
  </si>
  <si>
    <t>I kol.</t>
  </si>
  <si>
    <t>II kol.</t>
  </si>
  <si>
    <t>odbrana lab. vežbi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</si>
  <si>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</si>
  <si>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</si>
  <si>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</si>
  <si>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</si>
  <si>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</si>
  <si>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</si>
  <si>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</si>
  <si>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</si>
  <si>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</si>
  <si>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</si>
  <si>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</si>
  <si>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</si>
  <si>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apri</t>
  </si>
  <si>
    <t>januar</t>
  </si>
  <si>
    <t>jun</t>
  </si>
  <si>
    <t>sept</t>
  </si>
  <si>
    <t>rok u kome je ispit položen</t>
  </si>
  <si>
    <t>nisu ispunjene predispitne obaveze</t>
  </si>
  <si>
    <t>Ponovno pohađanje nastave sledeće školske godine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</si>
  <si>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</t>
    </r>
    <r>
      <rPr>
        <b/>
        <sz val="24"/>
        <color indexed="10"/>
        <rFont val="Arial"/>
        <family val="2"/>
      </rPr>
      <t>(60%  bodova predispitnih obaveza)</t>
    </r>
  </si>
  <si>
    <t>Puzović Slaviša</t>
  </si>
  <si>
    <t>Tomić Nebojša</t>
  </si>
  <si>
    <t>Novović Jelena</t>
  </si>
  <si>
    <t>Živanović Dušan</t>
  </si>
  <si>
    <t>Ranković Panto</t>
  </si>
  <si>
    <t>Pavić Đorđe  </t>
  </si>
  <si>
    <t>Milikić Milorad</t>
  </si>
  <si>
    <t>Lazić Vladimir </t>
  </si>
  <si>
    <t>Bošković Miloš</t>
  </si>
  <si>
    <t>Caković Ivan</t>
  </si>
  <si>
    <t>Silajdžić Sead</t>
  </si>
  <si>
    <t>Lazović Bogdan</t>
  </si>
  <si>
    <t>Marković Lazar</t>
  </si>
  <si>
    <t>Bežanić Đorđe  </t>
  </si>
  <si>
    <t>Jovanović Ivan</t>
  </si>
  <si>
    <t>Petrović Jurica  </t>
  </si>
  <si>
    <t>Đurić Milan</t>
  </si>
  <si>
    <t>Grbović Veljko</t>
  </si>
  <si>
    <t>Milenković Stefan</t>
  </si>
  <si>
    <t>Elektromotorni pogoni</t>
  </si>
  <si>
    <t>domaći zadatak</t>
  </si>
  <si>
    <t>svođenje bodova II kol.</t>
  </si>
  <si>
    <t>Rezultati ulaznog kolokvijuma</t>
  </si>
  <si>
    <t>svedeni rezultati ulaznog kolokvijuma</t>
  </si>
  <si>
    <t>Krušković Nikola</t>
  </si>
  <si>
    <t>ver 17</t>
  </si>
  <si>
    <t>18 oktobar  2010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</si>
</sst>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4"/>
      <color indexed="9"/>
      <name val="Arial"/>
      <family val="0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20"/>
      <color indexed="9"/>
      <name val="Arial"/>
      <family val="0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>
      <alignment/>
    </xf>
    <xf numFmtId="14" fontId="5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9" fontId="0" fillId="4" borderId="7" xfId="0" applyNumberFormat="1" applyFont="1" applyFill="1" applyBorder="1" applyAlignment="1">
      <alignment/>
    </xf>
    <xf numFmtId="0" fontId="0" fillId="5" borderId="8" xfId="0" applyFont="1" applyFill="1" applyBorder="1" applyAlignment="1">
      <alignment/>
    </xf>
    <xf numFmtId="1" fontId="0" fillId="6" borderId="8" xfId="0" applyNumberFormat="1" applyFont="1" applyFill="1" applyBorder="1" applyAlignment="1">
      <alignment/>
    </xf>
    <xf numFmtId="0" fontId="0" fillId="7" borderId="9" xfId="0" applyFont="1" applyFill="1" applyBorder="1" applyAlignment="1">
      <alignment/>
    </xf>
    <xf numFmtId="9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9" fontId="5" fillId="2" borderId="16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left" indent="1"/>
    </xf>
    <xf numFmtId="0" fontId="23" fillId="4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2" fontId="21" fillId="4" borderId="5" xfId="0" applyNumberFormat="1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2" fontId="32" fillId="4" borderId="18" xfId="0" applyNumberFormat="1" applyFont="1" applyFill="1" applyBorder="1" applyAlignment="1">
      <alignment horizontal="center" vertical="center"/>
    </xf>
    <xf numFmtId="9" fontId="23" fillId="4" borderId="19" xfId="0" applyNumberFormat="1" applyFont="1" applyFill="1" applyBorder="1" applyAlignment="1">
      <alignment horizontal="center"/>
    </xf>
    <xf numFmtId="9" fontId="20" fillId="4" borderId="1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vertical="center"/>
    </xf>
    <xf numFmtId="1" fontId="21" fillId="4" borderId="5" xfId="0" applyNumberFormat="1" applyFont="1" applyFill="1" applyBorder="1" applyAlignment="1">
      <alignment horizontal="center" vertical="center"/>
    </xf>
    <xf numFmtId="2" fontId="23" fillId="4" borderId="20" xfId="0" applyNumberFormat="1" applyFont="1" applyFill="1" applyBorder="1" applyAlignment="1">
      <alignment horizontal="center"/>
    </xf>
    <xf numFmtId="2" fontId="23" fillId="4" borderId="21" xfId="0" applyNumberFormat="1" applyFont="1" applyFill="1" applyBorder="1" applyAlignment="1">
      <alignment horizontal="center"/>
    </xf>
    <xf numFmtId="2" fontId="23" fillId="4" borderId="22" xfId="0" applyNumberFormat="1" applyFont="1" applyFill="1" applyBorder="1" applyAlignment="1">
      <alignment horizontal="center"/>
    </xf>
    <xf numFmtId="2" fontId="23" fillId="4" borderId="13" xfId="0" applyNumberFormat="1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left" indent="1"/>
    </xf>
    <xf numFmtId="0" fontId="21" fillId="4" borderId="23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2" fontId="21" fillId="4" borderId="26" xfId="0" applyNumberFormat="1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2" fillId="4" borderId="29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2" fontId="32" fillId="4" borderId="30" xfId="0" applyNumberFormat="1" applyFont="1" applyFill="1" applyBorder="1" applyAlignment="1">
      <alignment horizontal="center" vertical="center"/>
    </xf>
    <xf numFmtId="9" fontId="23" fillId="4" borderId="31" xfId="0" applyNumberFormat="1" applyFont="1" applyFill="1" applyBorder="1" applyAlignment="1">
      <alignment horizontal="center"/>
    </xf>
    <xf numFmtId="9" fontId="20" fillId="4" borderId="23" xfId="0" applyNumberFormat="1" applyFont="1" applyFill="1" applyBorder="1" applyAlignment="1">
      <alignment horizontal="center"/>
    </xf>
    <xf numFmtId="2" fontId="21" fillId="4" borderId="25" xfId="0" applyNumberFormat="1" applyFont="1" applyFill="1" applyBorder="1" applyAlignment="1">
      <alignment horizontal="center" vertical="center"/>
    </xf>
    <xf numFmtId="2" fontId="23" fillId="4" borderId="14" xfId="0" applyNumberFormat="1" applyFont="1" applyFill="1" applyBorder="1" applyAlignment="1">
      <alignment horizontal="center"/>
    </xf>
    <xf numFmtId="2" fontId="23" fillId="4" borderId="32" xfId="0" applyNumberFormat="1" applyFont="1" applyFill="1" applyBorder="1" applyAlignment="1">
      <alignment horizontal="center"/>
    </xf>
    <xf numFmtId="0" fontId="28" fillId="4" borderId="29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1" fontId="28" fillId="4" borderId="29" xfId="0" applyNumberFormat="1" applyFont="1" applyFill="1" applyBorder="1" applyAlignment="1">
      <alignment horizontal="center" vertical="center"/>
    </xf>
    <xf numFmtId="1" fontId="21" fillId="4" borderId="26" xfId="0" applyNumberFormat="1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left" indent="1"/>
    </xf>
    <xf numFmtId="0" fontId="6" fillId="5" borderId="23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2" fontId="6" fillId="5" borderId="26" xfId="0" applyNumberFormat="1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2" fontId="8" fillId="5" borderId="30" xfId="0" applyNumberFormat="1" applyFont="1" applyFill="1" applyBorder="1" applyAlignment="1">
      <alignment horizontal="center" vertical="center"/>
    </xf>
    <xf numFmtId="9" fontId="5" fillId="5" borderId="31" xfId="0" applyNumberFormat="1" applyFont="1" applyFill="1" applyBorder="1" applyAlignment="1">
      <alignment horizontal="center"/>
    </xf>
    <xf numFmtId="9" fontId="7" fillId="5" borderId="23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 vertical="center"/>
    </xf>
    <xf numFmtId="2" fontId="6" fillId="5" borderId="2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/>
    </xf>
    <xf numFmtId="2" fontId="5" fillId="5" borderId="14" xfId="0" applyNumberFormat="1" applyFont="1" applyFill="1" applyBorder="1" applyAlignment="1">
      <alignment horizontal="center"/>
    </xf>
    <xf numFmtId="2" fontId="5" fillId="5" borderId="32" xfId="0" applyNumberFormat="1" applyFont="1" applyFill="1" applyBorder="1" applyAlignment="1">
      <alignment horizontal="center"/>
    </xf>
    <xf numFmtId="2" fontId="5" fillId="5" borderId="13" xfId="0" applyNumberFormat="1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30" fillId="5" borderId="23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 vertical="center"/>
    </xf>
    <xf numFmtId="9" fontId="20" fillId="4" borderId="10" xfId="0" applyNumberFormat="1" applyFont="1" applyFill="1" applyBorder="1" applyAlignment="1">
      <alignment horizontal="center"/>
    </xf>
    <xf numFmtId="2" fontId="21" fillId="4" borderId="14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" fontId="21" fillId="4" borderId="22" xfId="0" applyNumberFormat="1" applyFon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left" indent="1"/>
    </xf>
    <xf numFmtId="0" fontId="30" fillId="6" borderId="23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2" fontId="6" fillId="6" borderId="26" xfId="0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17" fillId="6" borderId="29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2" fontId="8" fillId="6" borderId="30" xfId="0" applyNumberFormat="1" applyFont="1" applyFill="1" applyBorder="1" applyAlignment="1">
      <alignment horizontal="center" vertical="center"/>
    </xf>
    <xf numFmtId="9" fontId="5" fillId="6" borderId="31" xfId="0" applyNumberFormat="1" applyFont="1" applyFill="1" applyBorder="1" applyAlignment="1">
      <alignment horizontal="center"/>
    </xf>
    <xf numFmtId="9" fontId="7" fillId="6" borderId="23" xfId="0" applyNumberFormat="1" applyFont="1" applyFill="1" applyBorder="1" applyAlignment="1">
      <alignment horizontal="center"/>
    </xf>
    <xf numFmtId="2" fontId="1" fillId="6" borderId="25" xfId="0" applyNumberFormat="1" applyFont="1" applyFill="1" applyBorder="1" applyAlignment="1">
      <alignment horizontal="center" vertical="center"/>
    </xf>
    <xf numFmtId="2" fontId="6" fillId="6" borderId="25" xfId="0" applyNumberFormat="1" applyFont="1" applyFill="1" applyBorder="1" applyAlignment="1">
      <alignment horizontal="center" vertical="center"/>
    </xf>
    <xf numFmtId="1" fontId="6" fillId="6" borderId="5" xfId="0" applyNumberFormat="1" applyFont="1" applyFill="1" applyBorder="1" applyAlignment="1">
      <alignment horizontal="center" vertical="center"/>
    </xf>
    <xf numFmtId="2" fontId="5" fillId="6" borderId="13" xfId="0" applyNumberFormat="1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2" fontId="5" fillId="6" borderId="32" xfId="0" applyNumberFormat="1" applyFont="1" applyFill="1" applyBorder="1" applyAlignment="1">
      <alignment horizontal="center"/>
    </xf>
    <xf numFmtId="2" fontId="5" fillId="6" borderId="13" xfId="0" applyNumberFormat="1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1" fontId="6" fillId="6" borderId="2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31" fillId="6" borderId="23" xfId="0" applyFont="1" applyFill="1" applyBorder="1" applyAlignment="1">
      <alignment horizontal="center"/>
    </xf>
    <xf numFmtId="2" fontId="1" fillId="6" borderId="3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23" fillId="4" borderId="33" xfId="0" applyNumberFormat="1" applyFont="1" applyFill="1" applyBorder="1" applyAlignment="1">
      <alignment horizontal="center" vertical="center"/>
    </xf>
    <xf numFmtId="1" fontId="23" fillId="4" borderId="11" xfId="0" applyNumberFormat="1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0" fillId="8" borderId="0" xfId="0" applyFont="1" applyFill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left" indent="1"/>
    </xf>
    <xf numFmtId="0" fontId="6" fillId="7" borderId="2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2" fontId="6" fillId="7" borderId="26" xfId="0" applyNumberFormat="1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2" fontId="8" fillId="7" borderId="30" xfId="0" applyNumberFormat="1" applyFont="1" applyFill="1" applyBorder="1" applyAlignment="1">
      <alignment horizontal="center" vertical="center"/>
    </xf>
    <xf numFmtId="9" fontId="5" fillId="7" borderId="31" xfId="0" applyNumberFormat="1" applyFont="1" applyFill="1" applyBorder="1" applyAlignment="1">
      <alignment horizontal="center"/>
    </xf>
    <xf numFmtId="9" fontId="7" fillId="7" borderId="23" xfId="0" applyNumberFormat="1" applyFont="1" applyFill="1" applyBorder="1" applyAlignment="1">
      <alignment horizontal="center"/>
    </xf>
    <xf numFmtId="2" fontId="1" fillId="7" borderId="25" xfId="0" applyNumberFormat="1" applyFont="1" applyFill="1" applyBorder="1" applyAlignment="1">
      <alignment horizontal="center" vertical="center"/>
    </xf>
    <xf numFmtId="1" fontId="6" fillId="7" borderId="26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2" fontId="5" fillId="7" borderId="32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20" fillId="8" borderId="37" xfId="0" applyFont="1" applyFill="1" applyBorder="1" applyAlignment="1">
      <alignment horizontal="left" indent="1"/>
    </xf>
    <xf numFmtId="0" fontId="21" fillId="8" borderId="7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2" fontId="21" fillId="8" borderId="9" xfId="0" applyNumberFormat="1" applyFont="1" applyFill="1" applyBorder="1" applyAlignment="1">
      <alignment horizontal="center"/>
    </xf>
    <xf numFmtId="0" fontId="21" fillId="8" borderId="38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  <xf numFmtId="0" fontId="21" fillId="8" borderId="39" xfId="0" applyFont="1" applyFill="1" applyBorder="1" applyAlignment="1">
      <alignment horizontal="center"/>
    </xf>
    <xf numFmtId="0" fontId="22" fillId="8" borderId="40" xfId="0" applyFont="1" applyFill="1" applyBorder="1" applyAlignment="1">
      <alignment horizontal="center"/>
    </xf>
    <xf numFmtId="0" fontId="21" fillId="8" borderId="17" xfId="0" applyFont="1" applyFill="1" applyBorder="1" applyAlignment="1">
      <alignment horizontal="center"/>
    </xf>
    <xf numFmtId="0" fontId="23" fillId="8" borderId="40" xfId="0" applyFont="1" applyFill="1" applyBorder="1" applyAlignment="1">
      <alignment horizontal="center"/>
    </xf>
    <xf numFmtId="2" fontId="21" fillId="8" borderId="41" xfId="0" applyNumberFormat="1" applyFont="1" applyFill="1" applyBorder="1" applyAlignment="1">
      <alignment horizontal="center" vertical="center"/>
    </xf>
    <xf numFmtId="9" fontId="23" fillId="8" borderId="41" xfId="0" applyNumberFormat="1" applyFont="1" applyFill="1" applyBorder="1" applyAlignment="1">
      <alignment horizontal="center"/>
    </xf>
    <xf numFmtId="9" fontId="20" fillId="8" borderId="7" xfId="0" applyNumberFormat="1" applyFont="1" applyFill="1" applyBorder="1" applyAlignment="1">
      <alignment horizontal="center"/>
    </xf>
    <xf numFmtId="2" fontId="21" fillId="8" borderId="8" xfId="0" applyNumberFormat="1" applyFont="1" applyFill="1" applyBorder="1" applyAlignment="1">
      <alignment horizontal="center" vertical="center"/>
    </xf>
    <xf numFmtId="1" fontId="21" fillId="8" borderId="9" xfId="0" applyNumberFormat="1" applyFont="1" applyFill="1" applyBorder="1" applyAlignment="1">
      <alignment horizontal="center" vertical="center"/>
    </xf>
    <xf numFmtId="2" fontId="23" fillId="8" borderId="38" xfId="0" applyNumberFormat="1" applyFont="1" applyFill="1" applyBorder="1" applyAlignment="1">
      <alignment horizontal="center"/>
    </xf>
    <xf numFmtId="2" fontId="23" fillId="8" borderId="8" xfId="0" applyNumberFormat="1" applyFont="1" applyFill="1" applyBorder="1" applyAlignment="1">
      <alignment horizontal="center"/>
    </xf>
    <xf numFmtId="2" fontId="23" fillId="8" borderId="9" xfId="0" applyNumberFormat="1" applyFont="1" applyFill="1" applyBorder="1" applyAlignment="1">
      <alignment horizontal="center"/>
    </xf>
    <xf numFmtId="1" fontId="23" fillId="8" borderId="37" xfId="0" applyNumberFormat="1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70" zoomScaleNormal="70" workbookViewId="0" topLeftCell="A1">
      <selection activeCell="M28" sqref="M28"/>
    </sheetView>
  </sheetViews>
  <sheetFormatPr defaultColWidth="9.140625" defaultRowHeight="12.75"/>
  <cols>
    <col min="1" max="1" width="2.7109375" style="14" customWidth="1"/>
    <col min="2" max="2" width="5.8515625" style="3" customWidth="1"/>
    <col min="3" max="3" width="31.28125" style="2" customWidth="1"/>
    <col min="4" max="4" width="7.00390625" style="2" customWidth="1"/>
    <col min="5" max="5" width="6.8515625" style="2" customWidth="1"/>
    <col min="6" max="6" width="11.421875" style="2" customWidth="1"/>
    <col min="7" max="7" width="12.421875" style="2" customWidth="1"/>
    <col min="8" max="8" width="10.28125" style="2" customWidth="1"/>
    <col min="9" max="9" width="10.7109375" style="2" customWidth="1"/>
    <col min="10" max="10" width="10.7109375" style="2" hidden="1" customWidth="1"/>
    <col min="11" max="11" width="10.421875" style="2" customWidth="1"/>
    <col min="12" max="12" width="13.7109375" style="2" customWidth="1"/>
    <col min="13" max="13" width="11.28125" style="2" customWidth="1"/>
    <col min="14" max="14" width="17.8515625" style="2" customWidth="1"/>
    <col min="15" max="15" width="19.28125" style="2" customWidth="1"/>
    <col min="16" max="16" width="8.00390625" style="2" customWidth="1"/>
    <col min="17" max="17" width="10.28125" style="5" customWidth="1"/>
    <col min="18" max="18" width="9.7109375" style="2" customWidth="1"/>
    <col min="19" max="19" width="10.28125" style="7" customWidth="1"/>
    <col min="20" max="20" width="8.57421875" style="2" customWidth="1"/>
    <col min="21" max="21" width="9.140625" style="2" customWidth="1"/>
    <col min="22" max="22" width="9.28125" style="2" customWidth="1"/>
    <col min="23" max="23" width="9.140625" style="2" customWidth="1"/>
    <col min="24" max="24" width="9.421875" style="2" customWidth="1"/>
    <col min="25" max="25" width="12.421875" style="2" customWidth="1"/>
    <col min="26" max="26" width="12.28125" style="2" customWidth="1"/>
    <col min="27" max="27" width="15.57421875" style="2" customWidth="1"/>
    <col min="28" max="16384" width="9.140625" style="8" customWidth="1"/>
  </cols>
  <sheetData>
    <row r="1" spans="3:25" ht="43.5" customHeight="1" thickBo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0" t="s">
        <v>23</v>
      </c>
      <c r="R1" s="171"/>
      <c r="S1" s="171"/>
      <c r="T1" s="172"/>
      <c r="V1" s="170" t="s">
        <v>24</v>
      </c>
      <c r="W1" s="171"/>
      <c r="X1" s="171"/>
      <c r="Y1" s="172"/>
    </row>
    <row r="2" spans="3:25" ht="39" customHeight="1" thickBot="1">
      <c r="C2" s="6" t="s">
        <v>53</v>
      </c>
      <c r="L2" s="24" t="s">
        <v>52</v>
      </c>
      <c r="Q2" s="29" t="s">
        <v>20</v>
      </c>
      <c r="R2" s="30" t="s">
        <v>19</v>
      </c>
      <c r="S2" s="31" t="s">
        <v>21</v>
      </c>
      <c r="T2" s="32" t="s">
        <v>22</v>
      </c>
      <c r="V2" s="170" t="s">
        <v>25</v>
      </c>
      <c r="W2" s="171"/>
      <c r="X2" s="171"/>
      <c r="Y2" s="172"/>
    </row>
    <row r="3" spans="3:25" ht="68.25" customHeight="1" thickBot="1">
      <c r="C3" s="167" t="s">
        <v>26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60"/>
      <c r="Q3" s="25"/>
      <c r="R3" s="26"/>
      <c r="S3" s="27"/>
      <c r="T3" s="28"/>
      <c r="V3" s="173"/>
      <c r="W3" s="173"/>
      <c r="X3" s="173"/>
      <c r="Y3" s="173"/>
    </row>
    <row r="4" ht="5.25" customHeight="1" thickBot="1">
      <c r="C4" s="4"/>
    </row>
    <row r="5" spans="15:16" ht="16.5" hidden="1" thickBot="1">
      <c r="O5" s="1"/>
      <c r="P5" s="1"/>
    </row>
    <row r="6" spans="1:27" ht="66" customHeight="1">
      <c r="A6" s="15"/>
      <c r="B6" s="9" t="s">
        <v>11</v>
      </c>
      <c r="C6" s="17" t="s">
        <v>46</v>
      </c>
      <c r="D6" s="9" t="s">
        <v>4</v>
      </c>
      <c r="E6" s="10" t="s">
        <v>5</v>
      </c>
      <c r="F6" s="19" t="s">
        <v>48</v>
      </c>
      <c r="G6" s="56" t="s">
        <v>49</v>
      </c>
      <c r="H6" s="10" t="s">
        <v>50</v>
      </c>
      <c r="I6" s="19" t="s">
        <v>6</v>
      </c>
      <c r="J6" s="58"/>
      <c r="K6" s="56" t="s">
        <v>47</v>
      </c>
      <c r="L6" s="18" t="s">
        <v>0</v>
      </c>
      <c r="M6" s="18" t="s">
        <v>1</v>
      </c>
      <c r="N6" s="18" t="s">
        <v>2</v>
      </c>
      <c r="O6" s="21" t="s">
        <v>10</v>
      </c>
      <c r="P6" s="61"/>
      <c r="Q6" s="20" t="s">
        <v>7</v>
      </c>
      <c r="R6" s="11" t="s">
        <v>8</v>
      </c>
      <c r="S6" s="12" t="s">
        <v>9</v>
      </c>
      <c r="T6" s="13" t="s">
        <v>13</v>
      </c>
      <c r="U6" s="13" t="s">
        <v>14</v>
      </c>
      <c r="V6" s="13" t="s">
        <v>15</v>
      </c>
      <c r="W6" s="13" t="s">
        <v>16</v>
      </c>
      <c r="X6" s="13" t="s">
        <v>17</v>
      </c>
      <c r="Y6" s="13" t="s">
        <v>18</v>
      </c>
      <c r="Z6" s="22" t="s">
        <v>9</v>
      </c>
      <c r="AA6" s="23" t="s">
        <v>12</v>
      </c>
    </row>
    <row r="7" spans="2:27" ht="27.75" customHeight="1" thickBot="1">
      <c r="B7" s="46"/>
      <c r="C7" s="47" t="s">
        <v>3</v>
      </c>
      <c r="D7" s="155">
        <v>10</v>
      </c>
      <c r="E7" s="156">
        <v>9</v>
      </c>
      <c r="F7" s="157">
        <v>10</v>
      </c>
      <c r="G7" s="158">
        <v>12</v>
      </c>
      <c r="H7" s="156">
        <v>6</v>
      </c>
      <c r="I7" s="157">
        <v>6</v>
      </c>
      <c r="J7" s="59"/>
      <c r="K7" s="57">
        <v>8</v>
      </c>
      <c r="L7" s="48">
        <v>5</v>
      </c>
      <c r="M7" s="48">
        <v>5</v>
      </c>
      <c r="N7" s="49">
        <f aca="true" t="shared" si="0" ref="N7:N26">D7+F7+H7+I7+K7+L7+M7</f>
        <v>50</v>
      </c>
      <c r="O7" s="50">
        <f aca="true" t="shared" si="1" ref="O7:O27">N7/$N$7</f>
        <v>1</v>
      </c>
      <c r="P7" s="62"/>
      <c r="Q7" s="51">
        <v>25</v>
      </c>
      <c r="R7" s="52">
        <v>25</v>
      </c>
      <c r="S7" s="53">
        <f>SUM(Q7:R7,N7)</f>
        <v>100</v>
      </c>
      <c r="T7" s="54">
        <f aca="true" t="shared" si="2" ref="T7:T26">L7</f>
        <v>5</v>
      </c>
      <c r="U7" s="54">
        <f aca="true" t="shared" si="3" ref="U7:U26">H7+I7</f>
        <v>12</v>
      </c>
      <c r="V7" s="54">
        <f aca="true" t="shared" si="4" ref="V7:V26">K7</f>
        <v>8</v>
      </c>
      <c r="W7" s="54">
        <f aca="true" t="shared" si="5" ref="W7:W26">D7+F7</f>
        <v>20</v>
      </c>
      <c r="X7" s="54">
        <f aca="true" t="shared" si="6" ref="X7:X26">M7</f>
        <v>5</v>
      </c>
      <c r="Y7" s="54">
        <f>SUM(Q7,R7)</f>
        <v>50</v>
      </c>
      <c r="Z7" s="163">
        <f>SUM(T7:Y7)</f>
        <v>100</v>
      </c>
      <c r="AA7" s="55"/>
    </row>
    <row r="8" spans="2:27" ht="29.25" customHeight="1" thickBot="1">
      <c r="B8" s="63">
        <v>2</v>
      </c>
      <c r="C8" s="64" t="s">
        <v>30</v>
      </c>
      <c r="D8" s="65">
        <v>8</v>
      </c>
      <c r="E8" s="66">
        <v>9.3</v>
      </c>
      <c r="F8" s="67">
        <f aca="true" t="shared" si="7" ref="F8:F26">E8/9*10</f>
        <v>10.333333333333334</v>
      </c>
      <c r="G8" s="159">
        <v>8.3</v>
      </c>
      <c r="H8" s="160">
        <f aca="true" t="shared" si="8" ref="H8:H26">G8/2</f>
        <v>4.15</v>
      </c>
      <c r="I8" s="69">
        <v>6</v>
      </c>
      <c r="J8" s="69"/>
      <c r="K8" s="68">
        <v>8</v>
      </c>
      <c r="L8" s="69">
        <v>5</v>
      </c>
      <c r="M8" s="70">
        <v>8</v>
      </c>
      <c r="N8" s="71">
        <f t="shared" si="0"/>
        <v>49.483333333333334</v>
      </c>
      <c r="O8" s="72">
        <f t="shared" si="1"/>
        <v>0.9896666666666667</v>
      </c>
      <c r="P8" s="73">
        <v>0.95</v>
      </c>
      <c r="Q8" s="74">
        <f>P8*25</f>
        <v>23.75</v>
      </c>
      <c r="R8" s="74">
        <f>2.5*(D8+F8)/2</f>
        <v>22.91666666666667</v>
      </c>
      <c r="S8" s="75">
        <f>Q8+R8</f>
        <v>46.66666666666667</v>
      </c>
      <c r="T8" s="76">
        <f t="shared" si="2"/>
        <v>5</v>
      </c>
      <c r="U8" s="77">
        <f t="shared" si="3"/>
        <v>10.15</v>
      </c>
      <c r="V8" s="77">
        <f t="shared" si="4"/>
        <v>8</v>
      </c>
      <c r="W8" s="77">
        <f t="shared" si="5"/>
        <v>18.333333333333336</v>
      </c>
      <c r="X8" s="78">
        <f t="shared" si="6"/>
        <v>8</v>
      </c>
      <c r="Y8" s="76">
        <f>Q8+R8</f>
        <v>46.66666666666667</v>
      </c>
      <c r="Z8" s="164">
        <f aca="true" t="shared" si="9" ref="Z8:Z26">N8+S8</f>
        <v>96.15</v>
      </c>
      <c r="AA8" s="80">
        <v>10</v>
      </c>
    </row>
    <row r="9" spans="2:27" ht="29.25" customHeight="1" thickBot="1">
      <c r="B9" s="81">
        <v>8</v>
      </c>
      <c r="C9" s="82" t="s">
        <v>27</v>
      </c>
      <c r="D9" s="83">
        <v>9</v>
      </c>
      <c r="E9" s="84">
        <v>8.4</v>
      </c>
      <c r="F9" s="85">
        <f t="shared" si="7"/>
        <v>9.333333333333334</v>
      </c>
      <c r="G9" s="86">
        <v>9.8</v>
      </c>
      <c r="H9" s="87">
        <f t="shared" si="8"/>
        <v>4.9</v>
      </c>
      <c r="I9" s="88">
        <v>6</v>
      </c>
      <c r="J9" s="88">
        <v>10</v>
      </c>
      <c r="K9" s="89">
        <f>J9*0.8</f>
        <v>8</v>
      </c>
      <c r="L9" s="88">
        <v>5</v>
      </c>
      <c r="M9" s="90">
        <v>7</v>
      </c>
      <c r="N9" s="91">
        <f t="shared" si="0"/>
        <v>49.233333333333334</v>
      </c>
      <c r="O9" s="92">
        <f t="shared" si="1"/>
        <v>0.9846666666666667</v>
      </c>
      <c r="P9" s="93">
        <v>0.95</v>
      </c>
      <c r="Q9" s="94">
        <f>P9*25</f>
        <v>23.75</v>
      </c>
      <c r="R9" s="94">
        <f>2.5*(D9+F9)/2</f>
        <v>22.91666666666667</v>
      </c>
      <c r="S9" s="75">
        <f>Q9+R9</f>
        <v>46.66666666666667</v>
      </c>
      <c r="T9" s="79">
        <f t="shared" si="2"/>
        <v>5</v>
      </c>
      <c r="U9" s="95">
        <f t="shared" si="3"/>
        <v>10.9</v>
      </c>
      <c r="V9" s="95">
        <f t="shared" si="4"/>
        <v>8</v>
      </c>
      <c r="W9" s="95">
        <f t="shared" si="5"/>
        <v>18.333333333333336</v>
      </c>
      <c r="X9" s="96">
        <f t="shared" si="6"/>
        <v>7</v>
      </c>
      <c r="Y9" s="79">
        <f>Q9+R9</f>
        <v>46.66666666666667</v>
      </c>
      <c r="Z9" s="165">
        <f t="shared" si="9"/>
        <v>95.9</v>
      </c>
      <c r="AA9" s="97">
        <v>10</v>
      </c>
    </row>
    <row r="10" spans="2:27" ht="29.25" customHeight="1" thickBot="1">
      <c r="B10" s="81">
        <v>20</v>
      </c>
      <c r="C10" s="82" t="s">
        <v>31</v>
      </c>
      <c r="D10" s="83">
        <v>9</v>
      </c>
      <c r="E10" s="84">
        <v>9.1</v>
      </c>
      <c r="F10" s="85">
        <f t="shared" si="7"/>
        <v>10.11111111111111</v>
      </c>
      <c r="G10" s="86">
        <v>9.5</v>
      </c>
      <c r="H10" s="87">
        <f t="shared" si="8"/>
        <v>4.75</v>
      </c>
      <c r="I10" s="88">
        <v>5</v>
      </c>
      <c r="J10" s="88"/>
      <c r="K10" s="89">
        <v>8</v>
      </c>
      <c r="L10" s="88">
        <v>5</v>
      </c>
      <c r="M10" s="90">
        <v>6</v>
      </c>
      <c r="N10" s="91">
        <f t="shared" si="0"/>
        <v>47.861111111111114</v>
      </c>
      <c r="O10" s="92">
        <f t="shared" si="1"/>
        <v>0.9572222222222223</v>
      </c>
      <c r="P10" s="93">
        <v>0.5875</v>
      </c>
      <c r="Q10" s="94">
        <f>P10*25</f>
        <v>14.6875</v>
      </c>
      <c r="R10" s="94">
        <f>2.5*(D10+F10)/2</f>
        <v>23.88888888888889</v>
      </c>
      <c r="S10" s="75">
        <f>Q10+R10</f>
        <v>38.576388888888886</v>
      </c>
      <c r="T10" s="79">
        <f t="shared" si="2"/>
        <v>5</v>
      </c>
      <c r="U10" s="95">
        <f t="shared" si="3"/>
        <v>9.75</v>
      </c>
      <c r="V10" s="95">
        <f t="shared" si="4"/>
        <v>8</v>
      </c>
      <c r="W10" s="95">
        <f t="shared" si="5"/>
        <v>19.11111111111111</v>
      </c>
      <c r="X10" s="96">
        <f t="shared" si="6"/>
        <v>6</v>
      </c>
      <c r="Y10" s="79">
        <f>Q10+R10</f>
        <v>38.576388888888886</v>
      </c>
      <c r="Z10" s="165">
        <f t="shared" si="9"/>
        <v>86.4375</v>
      </c>
      <c r="AA10" s="97">
        <v>9</v>
      </c>
    </row>
    <row r="11" spans="1:27" s="3" customFormat="1" ht="29.25" customHeight="1" thickBot="1">
      <c r="A11" s="14"/>
      <c r="B11" s="130">
        <v>1</v>
      </c>
      <c r="C11" s="131" t="s">
        <v>51</v>
      </c>
      <c r="D11" s="132">
        <v>8.7</v>
      </c>
      <c r="E11" s="133">
        <v>8.2</v>
      </c>
      <c r="F11" s="134">
        <f t="shared" si="7"/>
        <v>9.11111111111111</v>
      </c>
      <c r="G11" s="135">
        <v>9.2</v>
      </c>
      <c r="H11" s="136">
        <f t="shared" si="8"/>
        <v>4.6</v>
      </c>
      <c r="I11" s="137">
        <v>6</v>
      </c>
      <c r="J11" s="137"/>
      <c r="K11" s="138">
        <v>8</v>
      </c>
      <c r="L11" s="137">
        <v>5</v>
      </c>
      <c r="M11" s="139">
        <v>5</v>
      </c>
      <c r="N11" s="140">
        <f t="shared" si="0"/>
        <v>46.41111111111111</v>
      </c>
      <c r="O11" s="141">
        <f t="shared" si="1"/>
        <v>0.9282222222222223</v>
      </c>
      <c r="P11" s="142"/>
      <c r="Q11" s="143">
        <v>19.25</v>
      </c>
      <c r="R11" s="144">
        <v>20</v>
      </c>
      <c r="S11" s="145">
        <f>SUM(Q11:R11)</f>
        <v>39.25</v>
      </c>
      <c r="T11" s="146">
        <f t="shared" si="2"/>
        <v>5</v>
      </c>
      <c r="U11" s="147">
        <f t="shared" si="3"/>
        <v>10.6</v>
      </c>
      <c r="V11" s="147">
        <f t="shared" si="4"/>
        <v>8</v>
      </c>
      <c r="W11" s="147">
        <f t="shared" si="5"/>
        <v>17.81111111111111</v>
      </c>
      <c r="X11" s="148">
        <f t="shared" si="6"/>
        <v>5</v>
      </c>
      <c r="Y11" s="149"/>
      <c r="Z11" s="150">
        <f t="shared" si="9"/>
        <v>85.66111111111111</v>
      </c>
      <c r="AA11" s="151">
        <v>9</v>
      </c>
    </row>
    <row r="12" spans="2:27" ht="29.25" customHeight="1" thickBot="1">
      <c r="B12" s="130">
        <v>4</v>
      </c>
      <c r="C12" s="131" t="s">
        <v>43</v>
      </c>
      <c r="D12" s="152">
        <v>5</v>
      </c>
      <c r="E12" s="153">
        <v>8.1</v>
      </c>
      <c r="F12" s="134">
        <f t="shared" si="7"/>
        <v>9</v>
      </c>
      <c r="G12" s="135">
        <v>9.1</v>
      </c>
      <c r="H12" s="136">
        <f t="shared" si="8"/>
        <v>4.55</v>
      </c>
      <c r="I12" s="137">
        <v>5</v>
      </c>
      <c r="J12" s="137"/>
      <c r="K12" s="138">
        <v>7.2</v>
      </c>
      <c r="L12" s="137">
        <v>5</v>
      </c>
      <c r="M12" s="139">
        <v>5</v>
      </c>
      <c r="N12" s="140">
        <f t="shared" si="0"/>
        <v>40.75</v>
      </c>
      <c r="O12" s="141">
        <f t="shared" si="1"/>
        <v>0.815</v>
      </c>
      <c r="P12" s="142"/>
      <c r="Q12" s="143">
        <v>22.5</v>
      </c>
      <c r="R12" s="144">
        <v>18</v>
      </c>
      <c r="S12" s="145">
        <f>SUM(Q12:R12)</f>
        <v>40.5</v>
      </c>
      <c r="T12" s="146">
        <f t="shared" si="2"/>
        <v>5</v>
      </c>
      <c r="U12" s="147">
        <f t="shared" si="3"/>
        <v>9.55</v>
      </c>
      <c r="V12" s="147">
        <f t="shared" si="4"/>
        <v>7.2</v>
      </c>
      <c r="W12" s="147">
        <f t="shared" si="5"/>
        <v>14</v>
      </c>
      <c r="X12" s="148">
        <f t="shared" si="6"/>
        <v>5</v>
      </c>
      <c r="Y12" s="149"/>
      <c r="Z12" s="150">
        <f t="shared" si="9"/>
        <v>81.25</v>
      </c>
      <c r="AA12" s="151">
        <v>8</v>
      </c>
    </row>
    <row r="13" spans="2:27" ht="29.25" customHeight="1" thickBot="1">
      <c r="B13" s="81">
        <v>5</v>
      </c>
      <c r="C13" s="82" t="s">
        <v>28</v>
      </c>
      <c r="D13" s="83">
        <v>10</v>
      </c>
      <c r="E13" s="84">
        <v>7.5</v>
      </c>
      <c r="F13" s="85">
        <f t="shared" si="7"/>
        <v>8.333333333333334</v>
      </c>
      <c r="G13" s="86">
        <v>12</v>
      </c>
      <c r="H13" s="87">
        <f t="shared" si="8"/>
        <v>6</v>
      </c>
      <c r="I13" s="88">
        <v>0</v>
      </c>
      <c r="J13" s="88">
        <v>10</v>
      </c>
      <c r="K13" s="89">
        <f>J13*0.8</f>
        <v>8</v>
      </c>
      <c r="L13" s="88">
        <v>5</v>
      </c>
      <c r="M13" s="90">
        <v>2</v>
      </c>
      <c r="N13" s="91">
        <f t="shared" si="0"/>
        <v>39.333333333333336</v>
      </c>
      <c r="O13" s="92">
        <f t="shared" si="1"/>
        <v>0.7866666666666667</v>
      </c>
      <c r="P13" s="125">
        <v>0.75</v>
      </c>
      <c r="Q13" s="126">
        <f>P13*25</f>
        <v>18.75</v>
      </c>
      <c r="R13" s="126">
        <f>2.5*(D13+F13)/2</f>
        <v>22.91666666666667</v>
      </c>
      <c r="S13" s="128">
        <f>Q13+R13</f>
        <v>41.66666666666667</v>
      </c>
      <c r="T13" s="79">
        <f t="shared" si="2"/>
        <v>5</v>
      </c>
      <c r="U13" s="95">
        <f t="shared" si="3"/>
        <v>6</v>
      </c>
      <c r="V13" s="95">
        <f t="shared" si="4"/>
        <v>8</v>
      </c>
      <c r="W13" s="95">
        <f t="shared" si="5"/>
        <v>18.333333333333336</v>
      </c>
      <c r="X13" s="96">
        <f t="shared" si="6"/>
        <v>2</v>
      </c>
      <c r="Y13" s="79">
        <f>Q13+R13</f>
        <v>41.66666666666667</v>
      </c>
      <c r="Z13" s="165">
        <f t="shared" si="9"/>
        <v>81</v>
      </c>
      <c r="AA13" s="97">
        <v>8</v>
      </c>
    </row>
    <row r="14" spans="2:27" ht="29.25" customHeight="1">
      <c r="B14" s="101">
        <v>12</v>
      </c>
      <c r="C14" s="102" t="s">
        <v>35</v>
      </c>
      <c r="D14" s="103">
        <v>7</v>
      </c>
      <c r="E14" s="104">
        <v>6.6</v>
      </c>
      <c r="F14" s="105">
        <f t="shared" si="7"/>
        <v>7.333333333333333</v>
      </c>
      <c r="G14" s="106">
        <v>10.2</v>
      </c>
      <c r="H14" s="107">
        <f t="shared" si="8"/>
        <v>5.1</v>
      </c>
      <c r="I14" s="108">
        <v>6</v>
      </c>
      <c r="J14" s="108"/>
      <c r="K14" s="109">
        <v>6.4</v>
      </c>
      <c r="L14" s="108">
        <v>5</v>
      </c>
      <c r="M14" s="110">
        <v>7</v>
      </c>
      <c r="N14" s="111">
        <f t="shared" si="0"/>
        <v>43.83333333333333</v>
      </c>
      <c r="O14" s="112">
        <f t="shared" si="1"/>
        <v>0.8766666666666666</v>
      </c>
      <c r="P14" s="123"/>
      <c r="Q14" s="124">
        <v>15</v>
      </c>
      <c r="R14" s="127">
        <v>20</v>
      </c>
      <c r="S14" s="116">
        <f>Q14+R14</f>
        <v>35</v>
      </c>
      <c r="T14" s="117">
        <f t="shared" si="2"/>
        <v>5</v>
      </c>
      <c r="U14" s="118">
        <f t="shared" si="3"/>
        <v>11.1</v>
      </c>
      <c r="V14" s="118">
        <f t="shared" si="4"/>
        <v>6.4</v>
      </c>
      <c r="W14" s="118">
        <f t="shared" si="5"/>
        <v>14.333333333333332</v>
      </c>
      <c r="X14" s="119">
        <f t="shared" si="6"/>
        <v>7</v>
      </c>
      <c r="Y14" s="120">
        <f>Q14+R14</f>
        <v>35</v>
      </c>
      <c r="Z14" s="166">
        <f t="shared" si="9"/>
        <v>78.83333333333333</v>
      </c>
      <c r="AA14" s="121">
        <v>8</v>
      </c>
    </row>
    <row r="15" spans="2:27" ht="29.25" customHeight="1">
      <c r="B15" s="130">
        <v>19</v>
      </c>
      <c r="C15" s="131" t="s">
        <v>40</v>
      </c>
      <c r="D15" s="152">
        <v>7</v>
      </c>
      <c r="E15" s="133">
        <v>8.5</v>
      </c>
      <c r="F15" s="134">
        <f t="shared" si="7"/>
        <v>9.444444444444445</v>
      </c>
      <c r="G15" s="135">
        <v>10.5</v>
      </c>
      <c r="H15" s="136">
        <f t="shared" si="8"/>
        <v>5.25</v>
      </c>
      <c r="I15" s="137">
        <v>4</v>
      </c>
      <c r="J15" s="137"/>
      <c r="K15" s="138">
        <f>J15*0.8</f>
        <v>0</v>
      </c>
      <c r="L15" s="137">
        <v>5</v>
      </c>
      <c r="M15" s="139">
        <v>5</v>
      </c>
      <c r="N15" s="140">
        <f t="shared" si="0"/>
        <v>35.69444444444444</v>
      </c>
      <c r="O15" s="141">
        <f t="shared" si="1"/>
        <v>0.7138888888888889</v>
      </c>
      <c r="P15" s="142"/>
      <c r="Q15" s="143">
        <v>22.5</v>
      </c>
      <c r="R15" s="143">
        <v>20</v>
      </c>
      <c r="S15" s="154">
        <f>SUM(Q15:R15)</f>
        <v>42.5</v>
      </c>
      <c r="T15" s="146">
        <f t="shared" si="2"/>
        <v>5</v>
      </c>
      <c r="U15" s="147">
        <f t="shared" si="3"/>
        <v>9.25</v>
      </c>
      <c r="V15" s="147">
        <f t="shared" si="4"/>
        <v>0</v>
      </c>
      <c r="W15" s="147">
        <f t="shared" si="5"/>
        <v>16.444444444444443</v>
      </c>
      <c r="X15" s="148">
        <f t="shared" si="6"/>
        <v>5</v>
      </c>
      <c r="Y15" s="149"/>
      <c r="Z15" s="150">
        <f t="shared" si="9"/>
        <v>78.19444444444444</v>
      </c>
      <c r="AA15" s="151">
        <v>8</v>
      </c>
    </row>
    <row r="16" spans="2:27" ht="29.25" customHeight="1">
      <c r="B16" s="101">
        <v>18</v>
      </c>
      <c r="C16" s="102" t="s">
        <v>33</v>
      </c>
      <c r="D16" s="103">
        <v>6.5</v>
      </c>
      <c r="E16" s="104">
        <v>5.4</v>
      </c>
      <c r="F16" s="105">
        <f t="shared" si="7"/>
        <v>6.000000000000001</v>
      </c>
      <c r="G16" s="106">
        <v>7.5</v>
      </c>
      <c r="H16" s="107">
        <f t="shared" si="8"/>
        <v>3.75</v>
      </c>
      <c r="I16" s="108">
        <v>4</v>
      </c>
      <c r="J16" s="108">
        <v>10</v>
      </c>
      <c r="K16" s="109">
        <f>J16*0.8</f>
        <v>8</v>
      </c>
      <c r="L16" s="108">
        <v>5</v>
      </c>
      <c r="M16" s="110">
        <v>5</v>
      </c>
      <c r="N16" s="111">
        <f t="shared" si="0"/>
        <v>38.25</v>
      </c>
      <c r="O16" s="112">
        <f t="shared" si="1"/>
        <v>0.765</v>
      </c>
      <c r="P16" s="113"/>
      <c r="Q16" s="114">
        <v>15</v>
      </c>
      <c r="R16" s="115">
        <v>23</v>
      </c>
      <c r="S16" s="129">
        <f>Q16+R16</f>
        <v>38</v>
      </c>
      <c r="T16" s="117">
        <f t="shared" si="2"/>
        <v>5</v>
      </c>
      <c r="U16" s="118">
        <f t="shared" si="3"/>
        <v>7.75</v>
      </c>
      <c r="V16" s="118">
        <f t="shared" si="4"/>
        <v>8</v>
      </c>
      <c r="W16" s="118">
        <f t="shared" si="5"/>
        <v>12.5</v>
      </c>
      <c r="X16" s="119">
        <f t="shared" si="6"/>
        <v>5</v>
      </c>
      <c r="Y16" s="120">
        <f>Q16+R16</f>
        <v>38</v>
      </c>
      <c r="Z16" s="166">
        <f t="shared" si="9"/>
        <v>76.25</v>
      </c>
      <c r="AA16" s="121">
        <v>8</v>
      </c>
    </row>
    <row r="17" spans="2:27" ht="29.25" customHeight="1">
      <c r="B17" s="101">
        <v>15</v>
      </c>
      <c r="C17" s="102" t="s">
        <v>32</v>
      </c>
      <c r="D17" s="122">
        <v>6.7</v>
      </c>
      <c r="E17" s="104">
        <v>6.7</v>
      </c>
      <c r="F17" s="105">
        <f t="shared" si="7"/>
        <v>7.444444444444445</v>
      </c>
      <c r="G17" s="106">
        <v>7.8</v>
      </c>
      <c r="H17" s="107">
        <f t="shared" si="8"/>
        <v>3.9</v>
      </c>
      <c r="I17" s="108">
        <v>6</v>
      </c>
      <c r="J17" s="108">
        <v>10</v>
      </c>
      <c r="K17" s="109">
        <f>J17*0.8</f>
        <v>8</v>
      </c>
      <c r="L17" s="108">
        <v>5</v>
      </c>
      <c r="M17" s="110">
        <v>0</v>
      </c>
      <c r="N17" s="111">
        <f t="shared" si="0"/>
        <v>37.044444444444444</v>
      </c>
      <c r="O17" s="112">
        <f t="shared" si="1"/>
        <v>0.7408888888888889</v>
      </c>
      <c r="P17" s="113"/>
      <c r="Q17" s="114">
        <v>13</v>
      </c>
      <c r="R17" s="114">
        <v>20</v>
      </c>
      <c r="S17" s="129">
        <f>Q17+R17</f>
        <v>33</v>
      </c>
      <c r="T17" s="117">
        <f t="shared" si="2"/>
        <v>5</v>
      </c>
      <c r="U17" s="118">
        <f t="shared" si="3"/>
        <v>9.9</v>
      </c>
      <c r="V17" s="118">
        <f t="shared" si="4"/>
        <v>8</v>
      </c>
      <c r="W17" s="118">
        <f t="shared" si="5"/>
        <v>14.144444444444446</v>
      </c>
      <c r="X17" s="119">
        <f t="shared" si="6"/>
        <v>0</v>
      </c>
      <c r="Y17" s="120">
        <f>Q17+R17</f>
        <v>33</v>
      </c>
      <c r="Z17" s="166">
        <f t="shared" si="9"/>
        <v>70.04444444444445</v>
      </c>
      <c r="AA17" s="121">
        <v>7</v>
      </c>
    </row>
    <row r="18" spans="2:27" ht="29.25" customHeight="1">
      <c r="B18" s="130">
        <v>6</v>
      </c>
      <c r="C18" s="131" t="s">
        <v>37</v>
      </c>
      <c r="D18" s="132">
        <v>6.7</v>
      </c>
      <c r="E18" s="133">
        <v>7.6</v>
      </c>
      <c r="F18" s="134">
        <f t="shared" si="7"/>
        <v>8.444444444444445</v>
      </c>
      <c r="G18" s="135">
        <v>7</v>
      </c>
      <c r="H18" s="136">
        <f t="shared" si="8"/>
        <v>3.5</v>
      </c>
      <c r="I18" s="137">
        <v>0</v>
      </c>
      <c r="J18" s="137">
        <v>9</v>
      </c>
      <c r="K18" s="138">
        <f>J18*0.8</f>
        <v>7.2</v>
      </c>
      <c r="L18" s="137">
        <v>5</v>
      </c>
      <c r="M18" s="139">
        <v>1</v>
      </c>
      <c r="N18" s="140">
        <f t="shared" si="0"/>
        <v>31.844444444444445</v>
      </c>
      <c r="O18" s="141">
        <f t="shared" si="1"/>
        <v>0.636888888888889</v>
      </c>
      <c r="P18" s="142"/>
      <c r="Q18" s="143">
        <v>16.75</v>
      </c>
      <c r="R18" s="143">
        <v>18</v>
      </c>
      <c r="S18" s="154">
        <f>SUM(Q18:R18)</f>
        <v>34.75</v>
      </c>
      <c r="T18" s="146">
        <f t="shared" si="2"/>
        <v>5</v>
      </c>
      <c r="U18" s="147">
        <f t="shared" si="3"/>
        <v>3.5</v>
      </c>
      <c r="V18" s="147">
        <f t="shared" si="4"/>
        <v>7.2</v>
      </c>
      <c r="W18" s="147">
        <f t="shared" si="5"/>
        <v>15.144444444444446</v>
      </c>
      <c r="X18" s="148">
        <f t="shared" si="6"/>
        <v>1</v>
      </c>
      <c r="Y18" s="149"/>
      <c r="Z18" s="150">
        <f t="shared" si="9"/>
        <v>66.59444444444445</v>
      </c>
      <c r="AA18" s="151">
        <v>7</v>
      </c>
    </row>
    <row r="19" spans="1:27" s="3" customFormat="1" ht="29.25" customHeight="1">
      <c r="A19" s="14"/>
      <c r="B19" s="81">
        <v>10</v>
      </c>
      <c r="C19" s="82" t="s">
        <v>38</v>
      </c>
      <c r="D19" s="83">
        <v>8.5</v>
      </c>
      <c r="E19" s="98">
        <v>8.4</v>
      </c>
      <c r="F19" s="85">
        <f t="shared" si="7"/>
        <v>9.333333333333334</v>
      </c>
      <c r="G19" s="86">
        <v>7.6</v>
      </c>
      <c r="H19" s="87">
        <f t="shared" si="8"/>
        <v>3.8</v>
      </c>
      <c r="I19" s="88">
        <v>5</v>
      </c>
      <c r="J19" s="88"/>
      <c r="K19" s="89">
        <v>7.2</v>
      </c>
      <c r="L19" s="88">
        <v>5</v>
      </c>
      <c r="M19" s="90">
        <v>6</v>
      </c>
      <c r="N19" s="91">
        <f t="shared" si="0"/>
        <v>44.833333333333336</v>
      </c>
      <c r="O19" s="92">
        <f t="shared" si="1"/>
        <v>0.8966666666666667</v>
      </c>
      <c r="P19" s="93">
        <v>0.35</v>
      </c>
      <c r="Q19" s="94">
        <f>P19*25</f>
        <v>8.75</v>
      </c>
      <c r="R19" s="94">
        <v>12</v>
      </c>
      <c r="S19" s="100">
        <f>Q19+R19</f>
        <v>20.75</v>
      </c>
      <c r="T19" s="79">
        <f t="shared" si="2"/>
        <v>5</v>
      </c>
      <c r="U19" s="95">
        <f t="shared" si="3"/>
        <v>8.8</v>
      </c>
      <c r="V19" s="95">
        <f t="shared" si="4"/>
        <v>7.2</v>
      </c>
      <c r="W19" s="95">
        <f t="shared" si="5"/>
        <v>17.833333333333336</v>
      </c>
      <c r="X19" s="96">
        <f t="shared" si="6"/>
        <v>6</v>
      </c>
      <c r="Y19" s="79">
        <f>Q19+R19</f>
        <v>20.75</v>
      </c>
      <c r="Z19" s="165">
        <f t="shared" si="9"/>
        <v>65.58333333333334</v>
      </c>
      <c r="AA19" s="99">
        <v>7</v>
      </c>
    </row>
    <row r="20" spans="2:27" ht="29.25" customHeight="1">
      <c r="B20" s="130">
        <v>7</v>
      </c>
      <c r="C20" s="131" t="s">
        <v>36</v>
      </c>
      <c r="D20" s="132">
        <v>5.5</v>
      </c>
      <c r="E20" s="133">
        <v>6.8</v>
      </c>
      <c r="F20" s="134">
        <f t="shared" si="7"/>
        <v>7.555555555555555</v>
      </c>
      <c r="G20" s="135">
        <v>8</v>
      </c>
      <c r="H20" s="136">
        <f t="shared" si="8"/>
        <v>4</v>
      </c>
      <c r="I20" s="137">
        <v>0</v>
      </c>
      <c r="J20" s="137">
        <v>9.5</v>
      </c>
      <c r="K20" s="138">
        <f aca="true" t="shared" si="10" ref="K20:K26">J20*0.8</f>
        <v>7.6000000000000005</v>
      </c>
      <c r="L20" s="137">
        <v>5</v>
      </c>
      <c r="M20" s="139">
        <v>1</v>
      </c>
      <c r="N20" s="140">
        <f t="shared" si="0"/>
        <v>30.65555555555556</v>
      </c>
      <c r="O20" s="141">
        <f t="shared" si="1"/>
        <v>0.6131111111111112</v>
      </c>
      <c r="P20" s="142"/>
      <c r="Q20" s="143">
        <v>15</v>
      </c>
      <c r="R20" s="143">
        <v>18</v>
      </c>
      <c r="S20" s="154">
        <f>SUM(Q20:R20)</f>
        <v>33</v>
      </c>
      <c r="T20" s="146">
        <f t="shared" si="2"/>
        <v>5</v>
      </c>
      <c r="U20" s="147">
        <f t="shared" si="3"/>
        <v>4</v>
      </c>
      <c r="V20" s="147">
        <f t="shared" si="4"/>
        <v>7.6000000000000005</v>
      </c>
      <c r="W20" s="147">
        <f t="shared" si="5"/>
        <v>13.055555555555555</v>
      </c>
      <c r="X20" s="148">
        <f t="shared" si="6"/>
        <v>1</v>
      </c>
      <c r="Y20" s="149"/>
      <c r="Z20" s="150">
        <f t="shared" si="9"/>
        <v>63.65555555555556</v>
      </c>
      <c r="AA20" s="151">
        <v>7</v>
      </c>
    </row>
    <row r="21" spans="2:27" ht="29.25" customHeight="1">
      <c r="B21" s="81">
        <v>14</v>
      </c>
      <c r="C21" s="82" t="s">
        <v>39</v>
      </c>
      <c r="D21" s="83">
        <v>5</v>
      </c>
      <c r="E21" s="84">
        <v>6.9</v>
      </c>
      <c r="F21" s="85">
        <f t="shared" si="7"/>
        <v>7.666666666666667</v>
      </c>
      <c r="G21" s="86">
        <v>7</v>
      </c>
      <c r="H21" s="87">
        <f t="shared" si="8"/>
        <v>3.5</v>
      </c>
      <c r="I21" s="88">
        <v>4</v>
      </c>
      <c r="J21" s="88">
        <v>8.5</v>
      </c>
      <c r="K21" s="89">
        <f t="shared" si="10"/>
        <v>6.800000000000001</v>
      </c>
      <c r="L21" s="88">
        <v>5</v>
      </c>
      <c r="M21" s="90">
        <v>5</v>
      </c>
      <c r="N21" s="91">
        <f t="shared" si="0"/>
        <v>36.96666666666667</v>
      </c>
      <c r="O21" s="92">
        <f t="shared" si="1"/>
        <v>0.7393333333333334</v>
      </c>
      <c r="P21" s="93">
        <v>0.425</v>
      </c>
      <c r="Q21" s="94">
        <f>P21*25</f>
        <v>10.625</v>
      </c>
      <c r="R21" s="94">
        <v>12</v>
      </c>
      <c r="S21" s="100">
        <f>Q21+R21</f>
        <v>22.625</v>
      </c>
      <c r="T21" s="79">
        <f t="shared" si="2"/>
        <v>5</v>
      </c>
      <c r="U21" s="95">
        <f t="shared" si="3"/>
        <v>7.5</v>
      </c>
      <c r="V21" s="95">
        <f t="shared" si="4"/>
        <v>6.800000000000001</v>
      </c>
      <c r="W21" s="95">
        <f t="shared" si="5"/>
        <v>12.666666666666668</v>
      </c>
      <c r="X21" s="96">
        <f t="shared" si="6"/>
        <v>5</v>
      </c>
      <c r="Y21" s="79">
        <f aca="true" t="shared" si="11" ref="Y21:Y26">Q21+R21</f>
        <v>22.625</v>
      </c>
      <c r="Z21" s="165">
        <f t="shared" si="9"/>
        <v>59.59166666666667</v>
      </c>
      <c r="AA21" s="97">
        <v>6</v>
      </c>
    </row>
    <row r="22" spans="2:27" ht="29.25" customHeight="1">
      <c r="B22" s="130">
        <v>9</v>
      </c>
      <c r="C22" s="131" t="s">
        <v>34</v>
      </c>
      <c r="D22" s="161">
        <v>5.5</v>
      </c>
      <c r="E22" s="133">
        <v>7.2</v>
      </c>
      <c r="F22" s="134">
        <f t="shared" si="7"/>
        <v>8</v>
      </c>
      <c r="G22" s="135">
        <v>10</v>
      </c>
      <c r="H22" s="136">
        <f t="shared" si="8"/>
        <v>5</v>
      </c>
      <c r="I22" s="137">
        <v>0</v>
      </c>
      <c r="J22" s="137">
        <v>10</v>
      </c>
      <c r="K22" s="138">
        <f t="shared" si="10"/>
        <v>8</v>
      </c>
      <c r="L22" s="137">
        <v>5</v>
      </c>
      <c r="M22" s="139">
        <v>0</v>
      </c>
      <c r="N22" s="162">
        <f t="shared" si="0"/>
        <v>31.5</v>
      </c>
      <c r="O22" s="141">
        <f t="shared" si="1"/>
        <v>0.63</v>
      </c>
      <c r="P22" s="142"/>
      <c r="Q22" s="143">
        <v>12</v>
      </c>
      <c r="R22" s="143">
        <v>13</v>
      </c>
      <c r="S22" s="154">
        <f>Q22+R22</f>
        <v>25</v>
      </c>
      <c r="T22" s="146">
        <f t="shared" si="2"/>
        <v>5</v>
      </c>
      <c r="U22" s="147">
        <f t="shared" si="3"/>
        <v>5</v>
      </c>
      <c r="V22" s="147">
        <f t="shared" si="4"/>
        <v>8</v>
      </c>
      <c r="W22" s="147">
        <f t="shared" si="5"/>
        <v>13.5</v>
      </c>
      <c r="X22" s="148">
        <f t="shared" si="6"/>
        <v>0</v>
      </c>
      <c r="Y22" s="149">
        <f t="shared" si="11"/>
        <v>25</v>
      </c>
      <c r="Z22" s="150">
        <f t="shared" si="9"/>
        <v>56.5</v>
      </c>
      <c r="AA22" s="151">
        <v>6</v>
      </c>
    </row>
    <row r="23" spans="2:27" ht="29.25" customHeight="1">
      <c r="B23" s="130">
        <v>13</v>
      </c>
      <c r="C23" s="131" t="s">
        <v>42</v>
      </c>
      <c r="D23" s="132">
        <v>5.4</v>
      </c>
      <c r="E23" s="133">
        <v>4.4</v>
      </c>
      <c r="F23" s="134">
        <f t="shared" si="7"/>
        <v>4.888888888888889</v>
      </c>
      <c r="G23" s="135">
        <v>6.8</v>
      </c>
      <c r="H23" s="136">
        <f t="shared" si="8"/>
        <v>3.4</v>
      </c>
      <c r="I23" s="137">
        <v>4</v>
      </c>
      <c r="J23" s="137">
        <v>10</v>
      </c>
      <c r="K23" s="138">
        <f t="shared" si="10"/>
        <v>8</v>
      </c>
      <c r="L23" s="137">
        <v>5</v>
      </c>
      <c r="M23" s="139">
        <v>5</v>
      </c>
      <c r="N23" s="140">
        <f t="shared" si="0"/>
        <v>35.68888888888889</v>
      </c>
      <c r="O23" s="141">
        <f t="shared" si="1"/>
        <v>0.7137777777777778</v>
      </c>
      <c r="P23" s="142"/>
      <c r="Q23" s="143">
        <v>16</v>
      </c>
      <c r="R23" s="143">
        <v>10</v>
      </c>
      <c r="S23" s="154">
        <f>SUM(Q23:R23)</f>
        <v>26</v>
      </c>
      <c r="T23" s="146">
        <f t="shared" si="2"/>
        <v>5</v>
      </c>
      <c r="U23" s="147">
        <f t="shared" si="3"/>
        <v>7.4</v>
      </c>
      <c r="V23" s="147">
        <f t="shared" si="4"/>
        <v>8</v>
      </c>
      <c r="W23" s="147">
        <f t="shared" si="5"/>
        <v>10.28888888888889</v>
      </c>
      <c r="X23" s="148">
        <f t="shared" si="6"/>
        <v>5</v>
      </c>
      <c r="Y23" s="149">
        <f t="shared" si="11"/>
        <v>26</v>
      </c>
      <c r="Z23" s="150">
        <f t="shared" si="9"/>
        <v>61.68888888888889</v>
      </c>
      <c r="AA23" s="151">
        <v>6</v>
      </c>
    </row>
    <row r="24" spans="2:27" ht="29.25" customHeight="1">
      <c r="B24" s="130">
        <v>21</v>
      </c>
      <c r="C24" s="131" t="s">
        <v>41</v>
      </c>
      <c r="D24" s="132">
        <v>5</v>
      </c>
      <c r="E24" s="133">
        <v>4.7</v>
      </c>
      <c r="F24" s="134">
        <f t="shared" si="7"/>
        <v>5.222222222222222</v>
      </c>
      <c r="G24" s="135">
        <v>6</v>
      </c>
      <c r="H24" s="136">
        <f t="shared" si="8"/>
        <v>3</v>
      </c>
      <c r="I24" s="137">
        <v>4</v>
      </c>
      <c r="J24" s="137">
        <v>9</v>
      </c>
      <c r="K24" s="138">
        <f t="shared" si="10"/>
        <v>7.2</v>
      </c>
      <c r="L24" s="137">
        <v>5</v>
      </c>
      <c r="M24" s="139">
        <v>5</v>
      </c>
      <c r="N24" s="140">
        <f t="shared" si="0"/>
        <v>34.42222222222222</v>
      </c>
      <c r="O24" s="141">
        <f t="shared" si="1"/>
        <v>0.6884444444444443</v>
      </c>
      <c r="P24" s="142"/>
      <c r="Q24" s="143">
        <v>11</v>
      </c>
      <c r="R24" s="143">
        <v>13</v>
      </c>
      <c r="S24" s="154">
        <v>24</v>
      </c>
      <c r="T24" s="146">
        <f t="shared" si="2"/>
        <v>5</v>
      </c>
      <c r="U24" s="147">
        <f t="shared" si="3"/>
        <v>7</v>
      </c>
      <c r="V24" s="147">
        <f t="shared" si="4"/>
        <v>7.2</v>
      </c>
      <c r="W24" s="147">
        <f t="shared" si="5"/>
        <v>10.222222222222221</v>
      </c>
      <c r="X24" s="148">
        <f t="shared" si="6"/>
        <v>5</v>
      </c>
      <c r="Y24" s="149">
        <f t="shared" si="11"/>
        <v>24</v>
      </c>
      <c r="Z24" s="150">
        <f t="shared" si="9"/>
        <v>58.42222222222222</v>
      </c>
      <c r="AA24" s="151">
        <v>6</v>
      </c>
    </row>
    <row r="25" spans="2:27" ht="29.25" customHeight="1">
      <c r="B25" s="174">
        <v>3</v>
      </c>
      <c r="C25" s="175" t="s">
        <v>29</v>
      </c>
      <c r="D25" s="176">
        <v>3.5</v>
      </c>
      <c r="E25" s="177">
        <v>7</v>
      </c>
      <c r="F25" s="178">
        <f t="shared" si="7"/>
        <v>7.777777777777778</v>
      </c>
      <c r="G25" s="179">
        <v>7.3</v>
      </c>
      <c r="H25" s="180">
        <f t="shared" si="8"/>
        <v>3.65</v>
      </c>
      <c r="I25" s="181">
        <v>5</v>
      </c>
      <c r="J25" s="181">
        <v>10</v>
      </c>
      <c r="K25" s="182">
        <f t="shared" si="10"/>
        <v>8</v>
      </c>
      <c r="L25" s="181">
        <v>5</v>
      </c>
      <c r="M25" s="183">
        <v>6</v>
      </c>
      <c r="N25" s="184">
        <f t="shared" si="0"/>
        <v>38.92777777777778</v>
      </c>
      <c r="O25" s="185">
        <f t="shared" si="1"/>
        <v>0.7785555555555556</v>
      </c>
      <c r="P25" s="186"/>
      <c r="Q25" s="187">
        <v>17</v>
      </c>
      <c r="R25" s="187">
        <v>20</v>
      </c>
      <c r="S25" s="188">
        <v>37</v>
      </c>
      <c r="T25" s="189">
        <f t="shared" si="2"/>
        <v>5</v>
      </c>
      <c r="U25" s="190">
        <f t="shared" si="3"/>
        <v>8.65</v>
      </c>
      <c r="V25" s="190">
        <f t="shared" si="4"/>
        <v>8</v>
      </c>
      <c r="W25" s="190">
        <f t="shared" si="5"/>
        <v>11.277777777777779</v>
      </c>
      <c r="X25" s="191">
        <f t="shared" si="6"/>
        <v>6</v>
      </c>
      <c r="Y25" s="192">
        <f t="shared" si="11"/>
        <v>37</v>
      </c>
      <c r="Z25" s="193">
        <f t="shared" si="9"/>
        <v>75.92777777777778</v>
      </c>
      <c r="AA25" s="194">
        <v>8</v>
      </c>
    </row>
    <row r="26" spans="2:27" ht="29.25" customHeight="1" thickBot="1">
      <c r="B26" s="195">
        <v>27</v>
      </c>
      <c r="C26" s="196" t="s">
        <v>44</v>
      </c>
      <c r="D26" s="197">
        <v>6</v>
      </c>
      <c r="E26" s="198">
        <v>6.8</v>
      </c>
      <c r="F26" s="199">
        <f t="shared" si="7"/>
        <v>7.555555555555555</v>
      </c>
      <c r="G26" s="200">
        <v>6.3</v>
      </c>
      <c r="H26" s="201">
        <f t="shared" si="8"/>
        <v>3.15</v>
      </c>
      <c r="I26" s="202">
        <v>0</v>
      </c>
      <c r="J26" s="202">
        <v>9</v>
      </c>
      <c r="K26" s="203">
        <f t="shared" si="10"/>
        <v>7.2</v>
      </c>
      <c r="L26" s="204">
        <v>5</v>
      </c>
      <c r="M26" s="205">
        <v>1</v>
      </c>
      <c r="N26" s="206">
        <f t="shared" si="0"/>
        <v>29.905555555555555</v>
      </c>
      <c r="O26" s="207">
        <f t="shared" si="1"/>
        <v>0.5981111111111111</v>
      </c>
      <c r="P26" s="208"/>
      <c r="Q26" s="209"/>
      <c r="R26" s="209"/>
      <c r="S26" s="210"/>
      <c r="T26" s="211">
        <f t="shared" si="2"/>
        <v>5</v>
      </c>
      <c r="U26" s="212">
        <f t="shared" si="3"/>
        <v>3.15</v>
      </c>
      <c r="V26" s="212">
        <f t="shared" si="4"/>
        <v>7.2</v>
      </c>
      <c r="W26" s="212">
        <f t="shared" si="5"/>
        <v>13.555555555555555</v>
      </c>
      <c r="X26" s="213">
        <f t="shared" si="6"/>
        <v>1</v>
      </c>
      <c r="Y26" s="211">
        <f t="shared" si="11"/>
        <v>0</v>
      </c>
      <c r="Z26" s="214">
        <f t="shared" si="9"/>
        <v>29.905555555555555</v>
      </c>
      <c r="AA26" s="215"/>
    </row>
    <row r="27" spans="1:27" s="3" customFormat="1" ht="29.25" customHeight="1">
      <c r="A27" s="14"/>
      <c r="B27" s="36">
        <v>27</v>
      </c>
      <c r="C27" s="37" t="s">
        <v>45</v>
      </c>
      <c r="D27" s="38"/>
      <c r="E27" s="38"/>
      <c r="F27" s="38"/>
      <c r="G27" s="38"/>
      <c r="H27" s="38"/>
      <c r="I27" s="38"/>
      <c r="J27" s="38"/>
      <c r="K27" s="39"/>
      <c r="L27" s="38"/>
      <c r="M27" s="38"/>
      <c r="N27" s="40" t="e">
        <f>D27+H27+L27+M27+#REF!+E27</f>
        <v>#REF!</v>
      </c>
      <c r="O27" s="41" t="e">
        <f t="shared" si="1"/>
        <v>#REF!</v>
      </c>
      <c r="P27" s="41"/>
      <c r="Q27" s="40"/>
      <c r="R27" s="40"/>
      <c r="S27" s="42"/>
      <c r="T27" s="43"/>
      <c r="U27" s="43"/>
      <c r="V27" s="43"/>
      <c r="W27" s="43"/>
      <c r="X27" s="43"/>
      <c r="Y27" s="43"/>
      <c r="Z27" s="44"/>
      <c r="AA27" s="45"/>
    </row>
    <row r="28" spans="3:27" ht="40.5" customHeight="1">
      <c r="C28" s="3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4"/>
      <c r="R28" s="8"/>
      <c r="S28" s="35"/>
      <c r="T28" s="8"/>
      <c r="U28" s="8"/>
      <c r="V28" s="8"/>
      <c r="W28" s="8"/>
      <c r="X28" s="8"/>
      <c r="Y28" s="8"/>
      <c r="Z28" s="8"/>
      <c r="AA28" s="8"/>
    </row>
    <row r="29" spans="3:27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4"/>
      <c r="R29" s="8"/>
      <c r="S29" s="35"/>
      <c r="T29" s="8"/>
      <c r="U29" s="8"/>
      <c r="V29" s="8"/>
      <c r="W29" s="8"/>
      <c r="X29" s="8"/>
      <c r="Y29" s="8"/>
      <c r="Z29" s="8"/>
      <c r="AA29" s="8"/>
    </row>
    <row r="30" spans="3:27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4"/>
      <c r="R30" s="8"/>
      <c r="S30" s="35"/>
      <c r="T30" s="8"/>
      <c r="U30" s="8"/>
      <c r="V30" s="8"/>
      <c r="W30" s="8"/>
      <c r="X30" s="8"/>
      <c r="Y30" s="8"/>
      <c r="Z30" s="8"/>
      <c r="AA30" s="8"/>
    </row>
    <row r="31" spans="3:27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4"/>
      <c r="R31" s="8"/>
      <c r="S31" s="35"/>
      <c r="T31" s="8"/>
      <c r="U31" s="8"/>
      <c r="V31" s="8"/>
      <c r="W31" s="8"/>
      <c r="X31" s="8"/>
      <c r="Y31" s="8"/>
      <c r="Z31" s="8"/>
      <c r="AA31" s="8"/>
    </row>
    <row r="32" spans="3:27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4"/>
      <c r="R32" s="8"/>
      <c r="S32" s="35"/>
      <c r="T32" s="8"/>
      <c r="U32" s="8"/>
      <c r="V32" s="8"/>
      <c r="W32" s="8"/>
      <c r="X32" s="8"/>
      <c r="Y32" s="8"/>
      <c r="Z32" s="8"/>
      <c r="AA32" s="8"/>
    </row>
    <row r="33" spans="3:27" ht="12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4"/>
      <c r="R33" s="8"/>
      <c r="S33" s="35"/>
      <c r="T33" s="8"/>
      <c r="U33" s="8"/>
      <c r="V33" s="8"/>
      <c r="W33" s="8"/>
      <c r="X33" s="8"/>
      <c r="Y33" s="8"/>
      <c r="Z33" s="8"/>
      <c r="AA33" s="8"/>
    </row>
    <row r="34" spans="3:27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4"/>
      <c r="R34" s="8"/>
      <c r="S34" s="35"/>
      <c r="T34" s="8"/>
      <c r="U34" s="8"/>
      <c r="V34" s="8"/>
      <c r="W34" s="8"/>
      <c r="X34" s="8"/>
      <c r="Y34" s="8"/>
      <c r="Z34" s="8"/>
      <c r="AA34" s="8"/>
    </row>
    <row r="35" spans="3:27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4"/>
      <c r="R35" s="8"/>
      <c r="S35" s="35"/>
      <c r="T35" s="8"/>
      <c r="U35" s="8"/>
      <c r="V35" s="8"/>
      <c r="W35" s="8"/>
      <c r="X35" s="8"/>
      <c r="Y35" s="8"/>
      <c r="Z35" s="8"/>
      <c r="AA35" s="8"/>
    </row>
    <row r="36" spans="3:27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4"/>
      <c r="R36" s="8"/>
      <c r="S36" s="35"/>
      <c r="T36" s="8"/>
      <c r="U36" s="8"/>
      <c r="V36" s="8"/>
      <c r="W36" s="8"/>
      <c r="X36" s="8"/>
      <c r="Y36" s="8"/>
      <c r="Z36" s="8"/>
      <c r="AA36" s="8"/>
    </row>
    <row r="37" spans="3:27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4"/>
      <c r="R37" s="8"/>
      <c r="S37" s="35"/>
      <c r="T37" s="8"/>
      <c r="U37" s="8"/>
      <c r="V37" s="8"/>
      <c r="W37" s="8"/>
      <c r="X37" s="8"/>
      <c r="Y37" s="8"/>
      <c r="Z37" s="8"/>
      <c r="AA37" s="8"/>
    </row>
    <row r="38" spans="3:27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4"/>
      <c r="R38" s="8"/>
      <c r="S38" s="35"/>
      <c r="T38" s="8"/>
      <c r="U38" s="8"/>
      <c r="V38" s="8"/>
      <c r="W38" s="8"/>
      <c r="X38" s="8"/>
      <c r="Y38" s="8"/>
      <c r="Z38" s="8"/>
      <c r="AA38" s="8"/>
    </row>
    <row r="39" spans="3:27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4"/>
      <c r="R39" s="8"/>
      <c r="S39" s="35"/>
      <c r="T39" s="8"/>
      <c r="U39" s="8"/>
      <c r="V39" s="8"/>
      <c r="W39" s="8"/>
      <c r="X39" s="8"/>
      <c r="Y39" s="8"/>
      <c r="Z39" s="8"/>
      <c r="AA39" s="8"/>
    </row>
    <row r="40" spans="3:27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4"/>
      <c r="R40" s="8"/>
      <c r="S40" s="35"/>
      <c r="T40" s="8"/>
      <c r="U40" s="8"/>
      <c r="V40" s="8"/>
      <c r="W40" s="8"/>
      <c r="X40" s="8"/>
      <c r="Y40" s="8"/>
      <c r="Z40" s="8"/>
      <c r="AA40" s="8"/>
    </row>
    <row r="41" spans="3:27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4"/>
      <c r="R41" s="8"/>
      <c r="S41" s="35"/>
      <c r="T41" s="8"/>
      <c r="U41" s="8"/>
      <c r="V41" s="8"/>
      <c r="W41" s="8"/>
      <c r="X41" s="8"/>
      <c r="Y41" s="8"/>
      <c r="Z41" s="8"/>
      <c r="AA41" s="8"/>
    </row>
    <row r="42" spans="3:27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4"/>
      <c r="R42" s="8"/>
      <c r="S42" s="35"/>
      <c r="T42" s="8"/>
      <c r="U42" s="8"/>
      <c r="V42" s="8"/>
      <c r="W42" s="8"/>
      <c r="X42" s="8"/>
      <c r="Y42" s="8"/>
      <c r="Z42" s="8"/>
      <c r="AA42" s="8"/>
    </row>
    <row r="43" spans="3:27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4"/>
      <c r="R43" s="8"/>
      <c r="S43" s="35"/>
      <c r="T43" s="8"/>
      <c r="U43" s="8"/>
      <c r="V43" s="8"/>
      <c r="W43" s="8"/>
      <c r="X43" s="8"/>
      <c r="Y43" s="8"/>
      <c r="Z43" s="8"/>
      <c r="AA43" s="8"/>
    </row>
    <row r="44" spans="3:27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4"/>
      <c r="R44" s="8"/>
      <c r="S44" s="35"/>
      <c r="T44" s="8"/>
      <c r="U44" s="8"/>
      <c r="V44" s="8"/>
      <c r="W44" s="8"/>
      <c r="X44" s="8"/>
      <c r="Y44" s="8"/>
      <c r="Z44" s="8"/>
      <c r="AA44" s="8"/>
    </row>
    <row r="45" spans="3:27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4"/>
      <c r="R45" s="8"/>
      <c r="S45" s="35"/>
      <c r="T45" s="8"/>
      <c r="U45" s="8"/>
      <c r="V45" s="8"/>
      <c r="W45" s="8"/>
      <c r="X45" s="8"/>
      <c r="Y45" s="8"/>
      <c r="Z45" s="8"/>
      <c r="AA45" s="8"/>
    </row>
    <row r="46" spans="3:27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4"/>
      <c r="R46" s="8"/>
      <c r="S46" s="35"/>
      <c r="T46" s="8"/>
      <c r="U46" s="8"/>
      <c r="V46" s="8"/>
      <c r="W46" s="8"/>
      <c r="X46" s="8"/>
      <c r="Y46" s="8"/>
      <c r="Z46" s="8"/>
      <c r="AA46" s="8"/>
    </row>
    <row r="47" spans="3:27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4"/>
      <c r="R47" s="8"/>
      <c r="S47" s="35"/>
      <c r="T47" s="8"/>
      <c r="U47" s="8"/>
      <c r="V47" s="8"/>
      <c r="W47" s="8"/>
      <c r="X47" s="8"/>
      <c r="Y47" s="8"/>
      <c r="Z47" s="8"/>
      <c r="AA47" s="8"/>
    </row>
    <row r="48" spans="3:27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4"/>
      <c r="R48" s="8"/>
      <c r="S48" s="35"/>
      <c r="T48" s="8"/>
      <c r="U48" s="8"/>
      <c r="V48" s="8"/>
      <c r="W48" s="8"/>
      <c r="X48" s="8"/>
      <c r="Y48" s="8"/>
      <c r="Z48" s="8"/>
      <c r="AA48" s="8"/>
    </row>
    <row r="49" spans="3:27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4"/>
      <c r="R49" s="8"/>
      <c r="S49" s="35"/>
      <c r="T49" s="8"/>
      <c r="U49" s="8"/>
      <c r="V49" s="8"/>
      <c r="W49" s="8"/>
      <c r="X49" s="8"/>
      <c r="Y49" s="8"/>
      <c r="Z49" s="8"/>
      <c r="AA49" s="8"/>
    </row>
    <row r="50" spans="3:27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4"/>
      <c r="R50" s="8"/>
      <c r="S50" s="35"/>
      <c r="T50" s="8"/>
      <c r="U50" s="8"/>
      <c r="V50" s="8"/>
      <c r="W50" s="8"/>
      <c r="X50" s="8"/>
      <c r="Y50" s="8"/>
      <c r="Z50" s="8"/>
      <c r="AA50" s="8"/>
    </row>
    <row r="51" spans="3:27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4"/>
      <c r="R51" s="8"/>
      <c r="S51" s="35"/>
      <c r="T51" s="8"/>
      <c r="U51" s="8"/>
      <c r="V51" s="8"/>
      <c r="W51" s="8"/>
      <c r="X51" s="8"/>
      <c r="Y51" s="8"/>
      <c r="Z51" s="8"/>
      <c r="AA51" s="8"/>
    </row>
    <row r="52" spans="3:27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4"/>
      <c r="R52" s="8"/>
      <c r="S52" s="35"/>
      <c r="T52" s="8"/>
      <c r="U52" s="8"/>
      <c r="V52" s="8"/>
      <c r="W52" s="8"/>
      <c r="X52" s="8"/>
      <c r="Y52" s="8"/>
      <c r="Z52" s="8"/>
      <c r="AA52" s="8"/>
    </row>
  </sheetData>
  <mergeCells count="5">
    <mergeCell ref="C3:O3"/>
    <mergeCell ref="Q1:T1"/>
    <mergeCell ref="V2:Y2"/>
    <mergeCell ref="V3:Y3"/>
    <mergeCell ref="V1:Y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2010-10-18T09:25:19Z</cp:lastPrinted>
  <dcterms:created xsi:type="dcterms:W3CDTF">2008-11-19T20:59:51Z</dcterms:created>
  <dcterms:modified xsi:type="dcterms:W3CDTF">2010-10-18T09:25:58Z</dcterms:modified>
  <cp:category/>
  <cp:version/>
  <cp:contentType/>
  <cp:contentStatus/>
</cp:coreProperties>
</file>