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05" windowWidth="19200" windowHeight="11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<sst xmlns="http://schemas.openxmlformats.org/spreadsheetml/2006/main" count="55" uniqueCount="55">
  <si>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redovnost pohađanja nastave</t>
  </si>
  <si>
    <t>aktivnost na času</t>
  </si>
  <si>
    <t>I domaći zadatak</t>
  </si>
  <si>
    <t>II domaći zadatak</t>
  </si>
  <si>
    <t>ukupno predispitnih obaveza</t>
  </si>
  <si>
    <t>maksimalni broj bodova</t>
  </si>
  <si>
    <t>Puzović Slaviša</t>
  </si>
  <si>
    <t>Tomić Nebojša</t>
  </si>
  <si>
    <t>Lazović Bogdan</t>
  </si>
  <si>
    <t>Stefanović Miloš</t>
  </si>
  <si>
    <t>Pavić Đorđe  </t>
  </si>
  <si>
    <t>Ranković Panto</t>
  </si>
  <si>
    <t>Caković Ivan</t>
  </si>
  <si>
    <t>Bežanić Đorđe  </t>
  </si>
  <si>
    <t>Milenković Stefan</t>
  </si>
  <si>
    <t>Novović Jelena</t>
  </si>
  <si>
    <t>Živanović Dušan</t>
  </si>
  <si>
    <t>Petrović Jurica  </t>
  </si>
  <si>
    <t>Krušković Nikola</t>
  </si>
  <si>
    <t>Silajdžić Sead</t>
  </si>
  <si>
    <t>Marković Lazar</t>
  </si>
  <si>
    <t>Bošković Miloš</t>
  </si>
  <si>
    <t>Lazić Vladimir </t>
  </si>
  <si>
    <t>Milikić Milorad</t>
  </si>
  <si>
    <t>Jovanović Ivan</t>
  </si>
  <si>
    <t>Miljković Savo</t>
  </si>
  <si>
    <t>Dabović Miloš</t>
  </si>
  <si>
    <t>I kol.</t>
  </si>
  <si>
    <t>II kol.</t>
  </si>
  <si>
    <t>odbrana lab. vežbi</t>
  </si>
  <si>
    <t>Uslov za izlazak na pismeni deo ispita je postignuto minimalno 30 bodova (60% ukupnog broja bodova)</t>
  </si>
  <si>
    <t>Đurić Milan</t>
  </si>
  <si>
    <t>Grbović Veljko</t>
  </si>
  <si>
    <t>ukupno domači</t>
  </si>
  <si>
    <t>Lišanin Marko</t>
  </si>
  <si>
    <t>pismeni</t>
  </si>
  <si>
    <t>usmeni</t>
  </si>
  <si>
    <t>procenat ispunjenosti predispitnih obaveza</t>
  </si>
  <si>
    <t>redni broj</t>
  </si>
  <si>
    <t>KONAČNA OCENA</t>
  </si>
  <si>
    <t>P</t>
  </si>
  <si>
    <t>V</t>
  </si>
  <si>
    <t>S</t>
  </si>
  <si>
    <t>K</t>
  </si>
  <si>
    <t>O</t>
  </si>
  <si>
    <t>I</t>
  </si>
  <si>
    <t>Asinhrone mašine</t>
  </si>
  <si>
    <t>ulazni kol. za lab.</t>
  </si>
  <si>
    <t>ukupno bodova</t>
  </si>
  <si>
    <t>ukupno usmeni+pismeni</t>
  </si>
  <si>
    <t>jun</t>
  </si>
  <si>
    <t>sept</t>
  </si>
  <si>
    <t>b.b.</t>
  </si>
  <si>
    <t>okt</t>
  </si>
  <si>
    <t xml:space="preserve"> ver14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</si>
</sst>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.00_);[Red]\([$€-2]\ #,##0.00\)"/>
    <numFmt numFmtId="173" formatCode="0.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000000"/>
    <numFmt numFmtId="186" formatCode="[$-81A]d\.\ mmmm\ yyyy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20"/>
      <color indexed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left" indent="1"/>
    </xf>
    <xf numFmtId="9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9" fontId="6" fillId="0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6" fillId="2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 indent="1"/>
    </xf>
    <xf numFmtId="0" fontId="17" fillId="5" borderId="1" xfId="0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20" fillId="3" borderId="1" xfId="0" applyFont="1" applyFill="1" applyBorder="1" applyAlignment="1">
      <alignment/>
    </xf>
    <xf numFmtId="2" fontId="20" fillId="3" borderId="1" xfId="0" applyNumberFormat="1" applyFont="1" applyFill="1" applyBorder="1" applyAlignment="1">
      <alignment/>
    </xf>
    <xf numFmtId="0" fontId="20" fillId="4" borderId="1" xfId="0" applyFont="1" applyFill="1" applyBorder="1" applyAlignment="1">
      <alignment/>
    </xf>
    <xf numFmtId="2" fontId="20" fillId="4" borderId="1" xfId="0" applyNumberFormat="1" applyFont="1" applyFill="1" applyBorder="1" applyAlignment="1">
      <alignment/>
    </xf>
    <xf numFmtId="0" fontId="20" fillId="5" borderId="1" xfId="0" applyFont="1" applyFill="1" applyBorder="1" applyAlignment="1">
      <alignment/>
    </xf>
    <xf numFmtId="2" fontId="20" fillId="5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2" fontId="20" fillId="0" borderId="1" xfId="0" applyNumberFormat="1" applyFont="1" applyBorder="1" applyAlignment="1">
      <alignment/>
    </xf>
    <xf numFmtId="0" fontId="20" fillId="2" borderId="1" xfId="0" applyFont="1" applyFill="1" applyBorder="1" applyAlignment="1">
      <alignment/>
    </xf>
    <xf numFmtId="2" fontId="20" fillId="2" borderId="1" xfId="0" applyNumberFormat="1" applyFont="1" applyFill="1" applyBorder="1" applyAlignment="1">
      <alignment/>
    </xf>
    <xf numFmtId="2" fontId="18" fillId="3" borderId="1" xfId="0" applyNumberFormat="1" applyFont="1" applyFill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 vertical="center"/>
    </xf>
    <xf numFmtId="2" fontId="21" fillId="5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left" indent="1"/>
    </xf>
    <xf numFmtId="1" fontId="22" fillId="6" borderId="1" xfId="0" applyNumberFormat="1" applyFont="1" applyFill="1" applyBorder="1" applyAlignment="1">
      <alignment horizontal="center"/>
    </xf>
    <xf numFmtId="1" fontId="22" fillId="6" borderId="1" xfId="0" applyNumberFormat="1" applyFont="1" applyFill="1" applyBorder="1" applyAlignment="1">
      <alignment horizontal="center" vertical="center"/>
    </xf>
    <xf numFmtId="9" fontId="24" fillId="6" borderId="1" xfId="0" applyNumberFormat="1" applyFont="1" applyFill="1" applyBorder="1" applyAlignment="1">
      <alignment horizontal="center"/>
    </xf>
    <xf numFmtId="2" fontId="22" fillId="6" borderId="1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/>
    </xf>
    <xf numFmtId="2" fontId="24" fillId="6" borderId="1" xfId="0" applyNumberFormat="1" applyFont="1" applyFill="1" applyBorder="1" applyAlignment="1">
      <alignment/>
    </xf>
    <xf numFmtId="2" fontId="25" fillId="6" borderId="1" xfId="0" applyNumberFormat="1" applyFont="1" applyFill="1" applyBorder="1" applyAlignment="1">
      <alignment horizontal="center" vertical="center"/>
    </xf>
    <xf numFmtId="15" fontId="6" fillId="0" borderId="0" xfId="0" applyNumberFormat="1" applyFont="1" applyBorder="1" applyAlignment="1">
      <alignment horizontal="left" indent="1"/>
    </xf>
    <xf numFmtId="0" fontId="1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wrapText="1"/>
    </xf>
    <xf numFmtId="0" fontId="18" fillId="3" borderId="4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/>
    </xf>
    <xf numFmtId="0" fontId="22" fillId="6" borderId="6" xfId="0" applyFont="1" applyFill="1" applyBorder="1" applyAlignment="1">
      <alignment horizontal="center"/>
    </xf>
    <xf numFmtId="0" fontId="27" fillId="6" borderId="7" xfId="0" applyFont="1" applyFill="1" applyBorder="1" applyAlignment="1">
      <alignment/>
    </xf>
    <xf numFmtId="0" fontId="22" fillId="6" borderId="8" xfId="0" applyFont="1" applyFill="1" applyBorder="1" applyAlignment="1">
      <alignment horizontal="center"/>
    </xf>
    <xf numFmtId="0" fontId="23" fillId="6" borderId="9" xfId="0" applyFont="1" applyFill="1" applyBorder="1" applyAlignment="1">
      <alignment horizontal="left" indent="1"/>
    </xf>
    <xf numFmtId="0" fontId="22" fillId="6" borderId="9" xfId="0" applyFont="1" applyFill="1" applyBorder="1" applyAlignment="1">
      <alignment horizontal="center"/>
    </xf>
    <xf numFmtId="1" fontId="22" fillId="6" borderId="9" xfId="0" applyNumberFormat="1" applyFont="1" applyFill="1" applyBorder="1" applyAlignment="1">
      <alignment horizontal="center"/>
    </xf>
    <xf numFmtId="1" fontId="22" fillId="6" borderId="9" xfId="0" applyNumberFormat="1" applyFont="1" applyFill="1" applyBorder="1" applyAlignment="1">
      <alignment horizontal="center" vertical="center"/>
    </xf>
    <xf numFmtId="9" fontId="24" fillId="6" borderId="9" xfId="0" applyNumberFormat="1" applyFont="1" applyFill="1" applyBorder="1" applyAlignment="1">
      <alignment horizontal="center"/>
    </xf>
    <xf numFmtId="2" fontId="22" fillId="6" borderId="9" xfId="0" applyNumberFormat="1" applyFont="1" applyFill="1" applyBorder="1" applyAlignment="1">
      <alignment horizontal="center" vertical="center"/>
    </xf>
    <xf numFmtId="0" fontId="24" fillId="6" borderId="9" xfId="0" applyFont="1" applyFill="1" applyBorder="1" applyAlignment="1">
      <alignment/>
    </xf>
    <xf numFmtId="2" fontId="24" fillId="6" borderId="9" xfId="0" applyNumberFormat="1" applyFont="1" applyFill="1" applyBorder="1" applyAlignment="1">
      <alignment/>
    </xf>
    <xf numFmtId="2" fontId="25" fillId="6" borderId="9" xfId="0" applyNumberFormat="1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9" fillId="3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indent="1"/>
    </xf>
    <xf numFmtId="0" fontId="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20" fillId="0" borderId="12" xfId="0" applyNumberFormat="1" applyFont="1" applyBorder="1" applyAlignment="1">
      <alignment/>
    </xf>
    <xf numFmtId="2" fontId="21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9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1" fontId="1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1" xfId="0" applyFont="1" applyBorder="1" applyAlignment="1">
      <alignment shrinkToFit="1"/>
    </xf>
    <xf numFmtId="9" fontId="0" fillId="4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1" fontId="0" fillId="7" borderId="1" xfId="0" applyNumberFormat="1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28" fillId="0" borderId="0" xfId="0" applyFont="1" applyBorder="1" applyAlignment="1">
      <alignment/>
    </xf>
    <xf numFmtId="0" fontId="0" fillId="6" borderId="1" xfId="0" applyFont="1" applyFill="1" applyBorder="1" applyAlignment="1">
      <alignment/>
    </xf>
    <xf numFmtId="0" fontId="8" fillId="5" borderId="14" xfId="0" applyFont="1" applyFill="1" applyBorder="1" applyAlignment="1">
      <alignment horizontal="left" indent="1"/>
    </xf>
    <xf numFmtId="0" fontId="1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indent="1"/>
    </xf>
    <xf numFmtId="0" fontId="1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9" fontId="6" fillId="2" borderId="12" xfId="0" applyNumberFormat="1" applyFont="1" applyFill="1" applyBorder="1" applyAlignment="1">
      <alignment horizontal="center"/>
    </xf>
    <xf numFmtId="0" fontId="20" fillId="0" borderId="12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 indent="1"/>
    </xf>
    <xf numFmtId="0" fontId="7" fillId="7" borderId="1" xfId="0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 vertical="center"/>
    </xf>
    <xf numFmtId="9" fontId="6" fillId="7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/>
    </xf>
    <xf numFmtId="2" fontId="20" fillId="7" borderId="1" xfId="0" applyNumberFormat="1" applyFont="1" applyFill="1" applyBorder="1" applyAlignment="1">
      <alignment/>
    </xf>
    <xf numFmtId="2" fontId="21" fillId="7" borderId="1" xfId="0" applyNumberFormat="1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3"/>
  <sheetViews>
    <sheetView tabSelected="1" zoomScale="55" zoomScaleNormal="55" workbookViewId="0" topLeftCell="A1">
      <selection activeCell="J2" sqref="J2"/>
    </sheetView>
  </sheetViews>
  <sheetFormatPr defaultColWidth="9.140625" defaultRowHeight="12.75"/>
  <cols>
    <col min="1" max="1" width="3.421875" style="2" customWidth="1"/>
    <col min="2" max="2" width="6.421875" style="1" customWidth="1"/>
    <col min="3" max="3" width="25.140625" style="2" customWidth="1"/>
    <col min="4" max="4" width="7.00390625" style="2" customWidth="1"/>
    <col min="5" max="5" width="6.8515625" style="2" customWidth="1"/>
    <col min="6" max="6" width="10.7109375" style="2" customWidth="1"/>
    <col min="7" max="7" width="11.57421875" style="2" customWidth="1"/>
    <col min="8" max="8" width="9.57421875" style="2" customWidth="1"/>
    <col min="9" max="9" width="10.57421875" style="2" customWidth="1"/>
    <col min="10" max="10" width="10.421875" style="2" customWidth="1"/>
    <col min="11" max="11" width="11.28125" style="2" customWidth="1"/>
    <col min="12" max="12" width="11.57421875" style="2" customWidth="1"/>
    <col min="13" max="13" width="12.421875" style="2" customWidth="1"/>
    <col min="14" max="14" width="16.00390625" style="2" bestFit="1" customWidth="1"/>
    <col min="15" max="15" width="10.57421875" style="14" bestFit="1" customWidth="1"/>
    <col min="16" max="16" width="10.00390625" style="2" bestFit="1" customWidth="1"/>
    <col min="17" max="17" width="11.00390625" style="2" customWidth="1"/>
    <col min="18" max="19" width="9.140625" style="2" customWidth="1"/>
    <col min="20" max="20" width="12.00390625" style="2" customWidth="1"/>
    <col min="21" max="22" width="9.140625" style="2" customWidth="1"/>
    <col min="23" max="23" width="12.28125" style="43" customWidth="1"/>
    <col min="24" max="24" width="18.57421875" style="19" customWidth="1"/>
    <col min="25" max="25" width="23.8515625" style="19" customWidth="1"/>
    <col min="26" max="16384" width="9.140625" style="2" customWidth="1"/>
  </cols>
  <sheetData>
    <row r="1" spans="3:14" ht="30.75" customHeight="1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3:4" ht="20.25">
      <c r="C2" s="69">
        <v>40093</v>
      </c>
      <c r="D2" s="123" t="s">
        <v>54</v>
      </c>
    </row>
    <row r="3" spans="3:24" ht="47.25" customHeight="1">
      <c r="C3" s="135" t="s">
        <v>30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S3" s="114" t="s">
        <v>50</v>
      </c>
      <c r="T3" s="115" t="s">
        <v>51</v>
      </c>
      <c r="U3" s="116" t="s">
        <v>53</v>
      </c>
      <c r="V3" s="115"/>
      <c r="W3" s="117"/>
      <c r="X3" s="118" t="s">
        <v>52</v>
      </c>
    </row>
    <row r="4" spans="3:24" ht="20.25">
      <c r="C4" s="15"/>
      <c r="S4" s="119"/>
      <c r="T4" s="120"/>
      <c r="U4" s="121"/>
      <c r="V4" s="122"/>
      <c r="W4" s="117"/>
      <c r="X4" s="124"/>
    </row>
    <row r="5" ht="21" thickBot="1">
      <c r="N5" s="16"/>
    </row>
    <row r="6" spans="2:25" ht="66" customHeight="1">
      <c r="B6" s="70" t="s">
        <v>38</v>
      </c>
      <c r="C6" s="71" t="s">
        <v>46</v>
      </c>
      <c r="D6" s="72" t="s">
        <v>27</v>
      </c>
      <c r="E6" s="72" t="s">
        <v>28</v>
      </c>
      <c r="F6" s="72" t="s">
        <v>47</v>
      </c>
      <c r="G6" s="72" t="s">
        <v>29</v>
      </c>
      <c r="H6" s="72" t="s">
        <v>2</v>
      </c>
      <c r="I6" s="72" t="s">
        <v>3</v>
      </c>
      <c r="J6" s="72" t="s">
        <v>33</v>
      </c>
      <c r="K6" s="72" t="s">
        <v>0</v>
      </c>
      <c r="L6" s="72" t="s">
        <v>1</v>
      </c>
      <c r="M6" s="72" t="s">
        <v>4</v>
      </c>
      <c r="N6" s="73" t="s">
        <v>37</v>
      </c>
      <c r="O6" s="73" t="s">
        <v>35</v>
      </c>
      <c r="P6" s="73" t="s">
        <v>36</v>
      </c>
      <c r="Q6" s="73" t="s">
        <v>49</v>
      </c>
      <c r="R6" s="74" t="s">
        <v>40</v>
      </c>
      <c r="S6" s="74" t="s">
        <v>41</v>
      </c>
      <c r="T6" s="74" t="s">
        <v>42</v>
      </c>
      <c r="U6" s="74" t="s">
        <v>43</v>
      </c>
      <c r="V6" s="74" t="s">
        <v>44</v>
      </c>
      <c r="W6" s="74" t="s">
        <v>45</v>
      </c>
      <c r="X6" s="75" t="s">
        <v>48</v>
      </c>
      <c r="Y6" s="76" t="s">
        <v>39</v>
      </c>
    </row>
    <row r="7" spans="2:25" ht="26.25">
      <c r="B7" s="98"/>
      <c r="C7" s="8" t="s">
        <v>5</v>
      </c>
      <c r="D7" s="9">
        <v>10</v>
      </c>
      <c r="E7" s="9">
        <v>10</v>
      </c>
      <c r="F7" s="9">
        <v>4</v>
      </c>
      <c r="G7" s="9">
        <v>6</v>
      </c>
      <c r="H7" s="9">
        <v>5</v>
      </c>
      <c r="I7" s="9">
        <v>5</v>
      </c>
      <c r="J7" s="22">
        <v>10</v>
      </c>
      <c r="K7" s="9">
        <v>5</v>
      </c>
      <c r="L7" s="9">
        <v>5</v>
      </c>
      <c r="M7" s="22">
        <f aca="true" t="shared" si="0" ref="M7:M31">SUM(D7:L7)-H7-I7</f>
        <v>50</v>
      </c>
      <c r="N7" s="11">
        <f aca="true" t="shared" si="1" ref="N7:N31">M7/$M$7</f>
        <v>1</v>
      </c>
      <c r="O7" s="10">
        <v>25</v>
      </c>
      <c r="P7" s="10">
        <f aca="true" t="shared" si="2" ref="P7:P19">2.5*(D7+E7)/2</f>
        <v>25</v>
      </c>
      <c r="Q7" s="10">
        <f aca="true" t="shared" si="3" ref="Q7:Q12">SUM(O7:P7)</f>
        <v>50</v>
      </c>
      <c r="R7" s="44">
        <f aca="true" t="shared" si="4" ref="R7:R31">K7</f>
        <v>5</v>
      </c>
      <c r="S7" s="44">
        <f aca="true" t="shared" si="5" ref="S7:S31">F7+G7</f>
        <v>10</v>
      </c>
      <c r="T7" s="45">
        <f aca="true" t="shared" si="6" ref="T7:T31">J7</f>
        <v>10</v>
      </c>
      <c r="U7" s="44">
        <f aca="true" t="shared" si="7" ref="U7:U31">D7+E7</f>
        <v>20</v>
      </c>
      <c r="V7" s="44">
        <f aca="true" t="shared" si="8" ref="V7:V31">L7</f>
        <v>5</v>
      </c>
      <c r="W7" s="44"/>
      <c r="X7" s="55">
        <f aca="true" t="shared" si="9" ref="X7:X14">SUM(O7:P7,M7)</f>
        <v>100</v>
      </c>
      <c r="Y7" s="99"/>
    </row>
    <row r="8" spans="2:25" ht="26.25">
      <c r="B8" s="77">
        <v>8</v>
      </c>
      <c r="C8" s="28" t="s">
        <v>6</v>
      </c>
      <c r="D8" s="29">
        <v>9</v>
      </c>
      <c r="E8" s="29">
        <v>10</v>
      </c>
      <c r="F8" s="29">
        <v>3</v>
      </c>
      <c r="G8" s="29">
        <v>6</v>
      </c>
      <c r="H8" s="29">
        <v>5</v>
      </c>
      <c r="I8" s="29">
        <v>4</v>
      </c>
      <c r="J8" s="30">
        <f aca="true" t="shared" si="10" ref="J8:J31">(H8+I8)</f>
        <v>9</v>
      </c>
      <c r="K8" s="29">
        <v>5</v>
      </c>
      <c r="L8" s="29">
        <v>8</v>
      </c>
      <c r="M8" s="31">
        <f t="shared" si="0"/>
        <v>50</v>
      </c>
      <c r="N8" s="32">
        <f t="shared" si="1"/>
        <v>1</v>
      </c>
      <c r="O8" s="33">
        <v>22.5</v>
      </c>
      <c r="P8" s="33">
        <f t="shared" si="2"/>
        <v>23.75</v>
      </c>
      <c r="Q8" s="33">
        <f t="shared" si="3"/>
        <v>46.25</v>
      </c>
      <c r="R8" s="46">
        <f t="shared" si="4"/>
        <v>5</v>
      </c>
      <c r="S8" s="46">
        <f t="shared" si="5"/>
        <v>9</v>
      </c>
      <c r="T8" s="47">
        <f t="shared" si="6"/>
        <v>9</v>
      </c>
      <c r="U8" s="46">
        <f t="shared" si="7"/>
        <v>19</v>
      </c>
      <c r="V8" s="46">
        <f t="shared" si="8"/>
        <v>8</v>
      </c>
      <c r="W8" s="47">
        <f aca="true" t="shared" si="11" ref="W8:W28">Q8</f>
        <v>46.25</v>
      </c>
      <c r="X8" s="56">
        <f t="shared" si="9"/>
        <v>96.25</v>
      </c>
      <c r="Y8" s="78">
        <v>10</v>
      </c>
    </row>
    <row r="9" spans="2:25" ht="26.25">
      <c r="B9" s="77">
        <v>2</v>
      </c>
      <c r="C9" s="28" t="s">
        <v>16</v>
      </c>
      <c r="D9" s="34">
        <v>8</v>
      </c>
      <c r="E9" s="29">
        <v>9</v>
      </c>
      <c r="F9" s="29">
        <v>4</v>
      </c>
      <c r="G9" s="29">
        <v>6</v>
      </c>
      <c r="H9" s="29">
        <v>5</v>
      </c>
      <c r="I9" s="29">
        <v>4</v>
      </c>
      <c r="J9" s="30">
        <f t="shared" si="10"/>
        <v>9</v>
      </c>
      <c r="K9" s="29">
        <v>4</v>
      </c>
      <c r="L9" s="29">
        <v>10</v>
      </c>
      <c r="M9" s="31">
        <f t="shared" si="0"/>
        <v>50</v>
      </c>
      <c r="N9" s="32">
        <f t="shared" si="1"/>
        <v>1</v>
      </c>
      <c r="O9" s="33">
        <v>18</v>
      </c>
      <c r="P9" s="33">
        <f t="shared" si="2"/>
        <v>21.25</v>
      </c>
      <c r="Q9" s="33">
        <f t="shared" si="3"/>
        <v>39.25</v>
      </c>
      <c r="R9" s="46">
        <f t="shared" si="4"/>
        <v>4</v>
      </c>
      <c r="S9" s="46">
        <f t="shared" si="5"/>
        <v>10</v>
      </c>
      <c r="T9" s="47">
        <f t="shared" si="6"/>
        <v>9</v>
      </c>
      <c r="U9" s="46">
        <f t="shared" si="7"/>
        <v>17</v>
      </c>
      <c r="V9" s="46">
        <f t="shared" si="8"/>
        <v>10</v>
      </c>
      <c r="W9" s="47">
        <f t="shared" si="11"/>
        <v>39.25</v>
      </c>
      <c r="X9" s="56">
        <f t="shared" si="9"/>
        <v>89.25</v>
      </c>
      <c r="Y9" s="78">
        <v>9</v>
      </c>
    </row>
    <row r="10" spans="2:25" ht="26.25">
      <c r="B10" s="77">
        <v>5</v>
      </c>
      <c r="C10" s="28" t="s">
        <v>7</v>
      </c>
      <c r="D10" s="29">
        <v>9</v>
      </c>
      <c r="E10" s="29">
        <v>10</v>
      </c>
      <c r="F10" s="29">
        <v>3</v>
      </c>
      <c r="G10" s="29">
        <v>6</v>
      </c>
      <c r="H10" s="29">
        <v>5</v>
      </c>
      <c r="I10" s="29">
        <v>4</v>
      </c>
      <c r="J10" s="30">
        <f t="shared" si="10"/>
        <v>9</v>
      </c>
      <c r="K10" s="29">
        <v>5</v>
      </c>
      <c r="L10" s="29">
        <v>3</v>
      </c>
      <c r="M10" s="31">
        <f t="shared" si="0"/>
        <v>45</v>
      </c>
      <c r="N10" s="32">
        <f t="shared" si="1"/>
        <v>0.9</v>
      </c>
      <c r="O10" s="33">
        <v>20</v>
      </c>
      <c r="P10" s="33">
        <f>2.5*(D10+E10)/2</f>
        <v>23.75</v>
      </c>
      <c r="Q10" s="33">
        <f t="shared" si="3"/>
        <v>43.75</v>
      </c>
      <c r="R10" s="46">
        <f t="shared" si="4"/>
        <v>5</v>
      </c>
      <c r="S10" s="46">
        <f t="shared" si="5"/>
        <v>9</v>
      </c>
      <c r="T10" s="47">
        <f t="shared" si="6"/>
        <v>9</v>
      </c>
      <c r="U10" s="46">
        <f t="shared" si="7"/>
        <v>19</v>
      </c>
      <c r="V10" s="46">
        <f t="shared" si="8"/>
        <v>3</v>
      </c>
      <c r="W10" s="47">
        <f t="shared" si="11"/>
        <v>43.75</v>
      </c>
      <c r="X10" s="56">
        <f t="shared" si="9"/>
        <v>88.75</v>
      </c>
      <c r="Y10" s="78">
        <v>9</v>
      </c>
    </row>
    <row r="11" spans="2:25" ht="26.25">
      <c r="B11" s="77">
        <v>12</v>
      </c>
      <c r="C11" s="28" t="s">
        <v>21</v>
      </c>
      <c r="D11" s="35">
        <v>5</v>
      </c>
      <c r="E11" s="29">
        <v>9</v>
      </c>
      <c r="F11" s="29">
        <v>4</v>
      </c>
      <c r="G11" s="29">
        <v>6</v>
      </c>
      <c r="H11" s="29">
        <v>3</v>
      </c>
      <c r="I11" s="29">
        <v>5</v>
      </c>
      <c r="J11" s="30">
        <f>(H11+I11)</f>
        <v>8</v>
      </c>
      <c r="K11" s="29">
        <v>5</v>
      </c>
      <c r="L11" s="29">
        <v>4</v>
      </c>
      <c r="M11" s="31">
        <f>SUM(D11:L11)-H11-I11</f>
        <v>41</v>
      </c>
      <c r="N11" s="32">
        <f>M11/$M$7</f>
        <v>0.82</v>
      </c>
      <c r="O11" s="33">
        <v>20</v>
      </c>
      <c r="P11" s="33">
        <v>25</v>
      </c>
      <c r="Q11" s="33">
        <f t="shared" si="3"/>
        <v>45</v>
      </c>
      <c r="R11" s="46">
        <f>K11</f>
        <v>5</v>
      </c>
      <c r="S11" s="46">
        <f>F11+G11</f>
        <v>10</v>
      </c>
      <c r="T11" s="47">
        <f>J11</f>
        <v>8</v>
      </c>
      <c r="U11" s="46">
        <f>D11+E11</f>
        <v>14</v>
      </c>
      <c r="V11" s="46">
        <f>L11</f>
        <v>4</v>
      </c>
      <c r="W11" s="47">
        <f>Q11</f>
        <v>45</v>
      </c>
      <c r="X11" s="56">
        <f t="shared" si="9"/>
        <v>86</v>
      </c>
      <c r="Y11" s="78">
        <v>9</v>
      </c>
    </row>
    <row r="12" spans="2:25" ht="26.25">
      <c r="B12" s="79">
        <v>3</v>
      </c>
      <c r="C12" s="37" t="s">
        <v>15</v>
      </c>
      <c r="D12" s="38">
        <v>8</v>
      </c>
      <c r="E12" s="36">
        <v>8</v>
      </c>
      <c r="F12" s="36">
        <v>3</v>
      </c>
      <c r="G12" s="36">
        <v>6</v>
      </c>
      <c r="H12" s="36">
        <v>5</v>
      </c>
      <c r="I12" s="36">
        <v>4</v>
      </c>
      <c r="J12" s="39">
        <f>(H12+I12)</f>
        <v>9</v>
      </c>
      <c r="K12" s="36">
        <v>5</v>
      </c>
      <c r="L12" s="36">
        <v>4</v>
      </c>
      <c r="M12" s="40">
        <f>SUM(D12:L12)-H12-I12</f>
        <v>43</v>
      </c>
      <c r="N12" s="41">
        <f>M12/$M$7</f>
        <v>0.86</v>
      </c>
      <c r="O12" s="42">
        <v>23</v>
      </c>
      <c r="P12" s="42">
        <f>2.5*(D12+E12)/2</f>
        <v>20</v>
      </c>
      <c r="Q12" s="42">
        <f t="shared" si="3"/>
        <v>43</v>
      </c>
      <c r="R12" s="48">
        <f>K12</f>
        <v>5</v>
      </c>
      <c r="S12" s="48">
        <f>F12+G12</f>
        <v>9</v>
      </c>
      <c r="T12" s="49">
        <f>J12</f>
        <v>9</v>
      </c>
      <c r="U12" s="48">
        <f>D12+E12</f>
        <v>16</v>
      </c>
      <c r="V12" s="48">
        <f>L12</f>
        <v>4</v>
      </c>
      <c r="W12" s="49">
        <f>Q12</f>
        <v>43</v>
      </c>
      <c r="X12" s="57">
        <f t="shared" si="9"/>
        <v>86</v>
      </c>
      <c r="Y12" s="80">
        <v>9</v>
      </c>
    </row>
    <row r="13" spans="2:25" s="20" customFormat="1" ht="26.25">
      <c r="B13" s="77">
        <v>20</v>
      </c>
      <c r="C13" s="28" t="s">
        <v>11</v>
      </c>
      <c r="D13" s="34">
        <v>7</v>
      </c>
      <c r="E13" s="29">
        <v>8</v>
      </c>
      <c r="F13" s="29">
        <v>2</v>
      </c>
      <c r="G13" s="29">
        <v>6</v>
      </c>
      <c r="H13" s="29">
        <v>0</v>
      </c>
      <c r="I13" s="29">
        <v>3</v>
      </c>
      <c r="J13" s="30">
        <f t="shared" si="10"/>
        <v>3</v>
      </c>
      <c r="K13" s="29">
        <v>5</v>
      </c>
      <c r="L13" s="29">
        <v>10</v>
      </c>
      <c r="M13" s="31">
        <f t="shared" si="0"/>
        <v>41</v>
      </c>
      <c r="N13" s="32">
        <f t="shared" si="1"/>
        <v>0.82</v>
      </c>
      <c r="O13" s="33">
        <v>16.5</v>
      </c>
      <c r="P13" s="33">
        <v>25</v>
      </c>
      <c r="Q13" s="33">
        <f aca="true" t="shared" si="12" ref="Q13:Q23">SUM(O13:P13)</f>
        <v>41.5</v>
      </c>
      <c r="R13" s="46">
        <f t="shared" si="4"/>
        <v>5</v>
      </c>
      <c r="S13" s="46">
        <f t="shared" si="5"/>
        <v>8</v>
      </c>
      <c r="T13" s="47">
        <f t="shared" si="6"/>
        <v>3</v>
      </c>
      <c r="U13" s="46">
        <f t="shared" si="7"/>
        <v>15</v>
      </c>
      <c r="V13" s="46">
        <f t="shared" si="8"/>
        <v>10</v>
      </c>
      <c r="W13" s="47">
        <f t="shared" si="11"/>
        <v>41.5</v>
      </c>
      <c r="X13" s="56">
        <f t="shared" si="9"/>
        <v>82.5</v>
      </c>
      <c r="Y13" s="78">
        <v>8</v>
      </c>
    </row>
    <row r="14" spans="2:25" ht="26.25">
      <c r="B14" s="77">
        <v>1</v>
      </c>
      <c r="C14" s="28" t="s">
        <v>18</v>
      </c>
      <c r="D14" s="34">
        <v>8</v>
      </c>
      <c r="E14" s="29">
        <v>8</v>
      </c>
      <c r="F14" s="29">
        <v>4</v>
      </c>
      <c r="G14" s="29">
        <v>4</v>
      </c>
      <c r="H14" s="29">
        <v>5</v>
      </c>
      <c r="I14" s="29">
        <v>4</v>
      </c>
      <c r="J14" s="30">
        <f t="shared" si="10"/>
        <v>9</v>
      </c>
      <c r="K14" s="29">
        <v>4</v>
      </c>
      <c r="L14" s="29">
        <v>10</v>
      </c>
      <c r="M14" s="31">
        <f t="shared" si="0"/>
        <v>47</v>
      </c>
      <c r="N14" s="32">
        <f t="shared" si="1"/>
        <v>0.94</v>
      </c>
      <c r="O14" s="33">
        <v>15</v>
      </c>
      <c r="P14" s="33">
        <f t="shared" si="2"/>
        <v>20</v>
      </c>
      <c r="Q14" s="33">
        <f t="shared" si="12"/>
        <v>35</v>
      </c>
      <c r="R14" s="46">
        <f t="shared" si="4"/>
        <v>4</v>
      </c>
      <c r="S14" s="46">
        <f t="shared" si="5"/>
        <v>8</v>
      </c>
      <c r="T14" s="47">
        <f t="shared" si="6"/>
        <v>9</v>
      </c>
      <c r="U14" s="46">
        <f t="shared" si="7"/>
        <v>16</v>
      </c>
      <c r="V14" s="46">
        <f t="shared" si="8"/>
        <v>10</v>
      </c>
      <c r="W14" s="47">
        <f t="shared" si="11"/>
        <v>35</v>
      </c>
      <c r="X14" s="56">
        <f t="shared" si="9"/>
        <v>82</v>
      </c>
      <c r="Y14" s="78">
        <v>8</v>
      </c>
    </row>
    <row r="15" spans="2:25" ht="26.25">
      <c r="B15" s="77">
        <v>4</v>
      </c>
      <c r="C15" s="28" t="s">
        <v>31</v>
      </c>
      <c r="D15" s="34">
        <v>7</v>
      </c>
      <c r="E15" s="29">
        <v>7</v>
      </c>
      <c r="F15" s="29">
        <v>3</v>
      </c>
      <c r="G15" s="29">
        <v>4</v>
      </c>
      <c r="H15" s="29">
        <v>5</v>
      </c>
      <c r="I15" s="29">
        <v>4</v>
      </c>
      <c r="J15" s="30">
        <f t="shared" si="10"/>
        <v>9</v>
      </c>
      <c r="K15" s="29">
        <v>5</v>
      </c>
      <c r="L15" s="29">
        <v>10</v>
      </c>
      <c r="M15" s="31">
        <f t="shared" si="0"/>
        <v>45</v>
      </c>
      <c r="N15" s="32">
        <f t="shared" si="1"/>
        <v>0.9</v>
      </c>
      <c r="O15" s="33">
        <v>15.5</v>
      </c>
      <c r="P15" s="33">
        <v>18</v>
      </c>
      <c r="Q15" s="33">
        <f t="shared" si="12"/>
        <v>33.5</v>
      </c>
      <c r="R15" s="46">
        <f t="shared" si="4"/>
        <v>5</v>
      </c>
      <c r="S15" s="46">
        <f t="shared" si="5"/>
        <v>7</v>
      </c>
      <c r="T15" s="47">
        <f t="shared" si="6"/>
        <v>9</v>
      </c>
      <c r="U15" s="46">
        <f t="shared" si="7"/>
        <v>14</v>
      </c>
      <c r="V15" s="46">
        <f t="shared" si="8"/>
        <v>10</v>
      </c>
      <c r="W15" s="47">
        <f t="shared" si="11"/>
        <v>33.5</v>
      </c>
      <c r="X15" s="56">
        <f aca="true" t="shared" si="13" ref="X15:X22">SUM(O15:P15,M15)</f>
        <v>78.5</v>
      </c>
      <c r="Y15" s="78">
        <v>8</v>
      </c>
    </row>
    <row r="16" spans="2:25" ht="26.25">
      <c r="B16" s="77">
        <v>18</v>
      </c>
      <c r="C16" s="28" t="s">
        <v>23</v>
      </c>
      <c r="D16" s="29">
        <v>6</v>
      </c>
      <c r="E16" s="29">
        <v>8</v>
      </c>
      <c r="F16" s="29">
        <v>2</v>
      </c>
      <c r="G16" s="29">
        <v>3</v>
      </c>
      <c r="H16" s="29">
        <v>5</v>
      </c>
      <c r="I16" s="29">
        <v>5</v>
      </c>
      <c r="J16" s="30">
        <f t="shared" si="10"/>
        <v>10</v>
      </c>
      <c r="K16" s="29">
        <v>5</v>
      </c>
      <c r="L16" s="29">
        <v>2</v>
      </c>
      <c r="M16" s="31">
        <f t="shared" si="0"/>
        <v>36</v>
      </c>
      <c r="N16" s="32">
        <f t="shared" si="1"/>
        <v>0.72</v>
      </c>
      <c r="O16" s="33">
        <v>20</v>
      </c>
      <c r="P16" s="33">
        <v>20</v>
      </c>
      <c r="Q16" s="33">
        <f t="shared" si="12"/>
        <v>40</v>
      </c>
      <c r="R16" s="46">
        <f t="shared" si="4"/>
        <v>5</v>
      </c>
      <c r="S16" s="46">
        <f t="shared" si="5"/>
        <v>5</v>
      </c>
      <c r="T16" s="47">
        <f t="shared" si="6"/>
        <v>10</v>
      </c>
      <c r="U16" s="46">
        <f t="shared" si="7"/>
        <v>14</v>
      </c>
      <c r="V16" s="46">
        <f t="shared" si="8"/>
        <v>2</v>
      </c>
      <c r="W16" s="47">
        <f t="shared" si="11"/>
        <v>40</v>
      </c>
      <c r="X16" s="56">
        <f t="shared" si="13"/>
        <v>76</v>
      </c>
      <c r="Y16" s="78">
        <v>8</v>
      </c>
    </row>
    <row r="17" spans="2:25" ht="26.25">
      <c r="B17" s="77">
        <v>7</v>
      </c>
      <c r="C17" s="28" t="s">
        <v>12</v>
      </c>
      <c r="D17" s="34">
        <v>7</v>
      </c>
      <c r="E17" s="29">
        <v>9</v>
      </c>
      <c r="F17" s="29">
        <v>2</v>
      </c>
      <c r="G17" s="29">
        <v>3</v>
      </c>
      <c r="H17" s="29">
        <v>5</v>
      </c>
      <c r="I17" s="29">
        <v>4</v>
      </c>
      <c r="J17" s="30">
        <f t="shared" si="10"/>
        <v>9</v>
      </c>
      <c r="K17" s="29">
        <v>5</v>
      </c>
      <c r="L17" s="29">
        <v>0</v>
      </c>
      <c r="M17" s="31">
        <f t="shared" si="0"/>
        <v>35</v>
      </c>
      <c r="N17" s="32">
        <f t="shared" si="1"/>
        <v>0.7</v>
      </c>
      <c r="O17" s="33">
        <v>20.5</v>
      </c>
      <c r="P17" s="33">
        <v>20.5</v>
      </c>
      <c r="Q17" s="33">
        <f t="shared" si="12"/>
        <v>41</v>
      </c>
      <c r="R17" s="46">
        <f t="shared" si="4"/>
        <v>5</v>
      </c>
      <c r="S17" s="46">
        <f t="shared" si="5"/>
        <v>5</v>
      </c>
      <c r="T17" s="47">
        <f t="shared" si="6"/>
        <v>9</v>
      </c>
      <c r="U17" s="46">
        <f t="shared" si="7"/>
        <v>16</v>
      </c>
      <c r="V17" s="46">
        <f t="shared" si="8"/>
        <v>0</v>
      </c>
      <c r="W17" s="47">
        <f t="shared" si="11"/>
        <v>41</v>
      </c>
      <c r="X17" s="56">
        <f t="shared" si="13"/>
        <v>76</v>
      </c>
      <c r="Y17" s="78">
        <v>8</v>
      </c>
    </row>
    <row r="18" spans="2:25" s="1" customFormat="1" ht="26.25">
      <c r="B18" s="77">
        <v>15</v>
      </c>
      <c r="C18" s="28" t="s">
        <v>10</v>
      </c>
      <c r="D18" s="34">
        <v>8</v>
      </c>
      <c r="E18" s="29">
        <v>9</v>
      </c>
      <c r="F18" s="29">
        <v>2</v>
      </c>
      <c r="G18" s="29">
        <v>3</v>
      </c>
      <c r="H18" s="29">
        <v>3</v>
      </c>
      <c r="I18" s="29">
        <v>5</v>
      </c>
      <c r="J18" s="30">
        <f t="shared" si="10"/>
        <v>8</v>
      </c>
      <c r="K18" s="29">
        <v>5</v>
      </c>
      <c r="L18" s="29">
        <v>0</v>
      </c>
      <c r="M18" s="31">
        <f t="shared" si="0"/>
        <v>35</v>
      </c>
      <c r="N18" s="32">
        <f t="shared" si="1"/>
        <v>0.7</v>
      </c>
      <c r="O18" s="33">
        <v>20</v>
      </c>
      <c r="P18" s="33">
        <f t="shared" si="2"/>
        <v>21.25</v>
      </c>
      <c r="Q18" s="33">
        <f t="shared" si="12"/>
        <v>41.25</v>
      </c>
      <c r="R18" s="46">
        <f t="shared" si="4"/>
        <v>5</v>
      </c>
      <c r="S18" s="46">
        <f t="shared" si="5"/>
        <v>5</v>
      </c>
      <c r="T18" s="47">
        <f t="shared" si="6"/>
        <v>8</v>
      </c>
      <c r="U18" s="46">
        <f t="shared" si="7"/>
        <v>17</v>
      </c>
      <c r="V18" s="46">
        <f t="shared" si="8"/>
        <v>0</v>
      </c>
      <c r="W18" s="47">
        <f t="shared" si="11"/>
        <v>41.25</v>
      </c>
      <c r="X18" s="56">
        <f t="shared" si="13"/>
        <v>76.25</v>
      </c>
      <c r="Y18" s="78">
        <v>8</v>
      </c>
    </row>
    <row r="19" spans="2:25" ht="26.25">
      <c r="B19" s="77">
        <v>6</v>
      </c>
      <c r="C19" s="28" t="s">
        <v>19</v>
      </c>
      <c r="D19" s="34">
        <v>8</v>
      </c>
      <c r="E19" s="29">
        <v>9</v>
      </c>
      <c r="F19" s="29">
        <v>2</v>
      </c>
      <c r="G19" s="29">
        <v>3</v>
      </c>
      <c r="H19" s="29">
        <v>5</v>
      </c>
      <c r="I19" s="29">
        <v>4</v>
      </c>
      <c r="J19" s="30">
        <f t="shared" si="10"/>
        <v>9</v>
      </c>
      <c r="K19" s="29">
        <v>5</v>
      </c>
      <c r="L19" s="29">
        <v>0</v>
      </c>
      <c r="M19" s="31">
        <f t="shared" si="0"/>
        <v>36</v>
      </c>
      <c r="N19" s="32">
        <f t="shared" si="1"/>
        <v>0.72</v>
      </c>
      <c r="O19" s="33">
        <v>16</v>
      </c>
      <c r="P19" s="33">
        <f t="shared" si="2"/>
        <v>21.25</v>
      </c>
      <c r="Q19" s="33">
        <f t="shared" si="12"/>
        <v>37.25</v>
      </c>
      <c r="R19" s="46">
        <f t="shared" si="4"/>
        <v>5</v>
      </c>
      <c r="S19" s="46">
        <f t="shared" si="5"/>
        <v>5</v>
      </c>
      <c r="T19" s="47">
        <f t="shared" si="6"/>
        <v>9</v>
      </c>
      <c r="U19" s="46">
        <f t="shared" si="7"/>
        <v>17</v>
      </c>
      <c r="V19" s="46">
        <f t="shared" si="8"/>
        <v>0</v>
      </c>
      <c r="W19" s="47">
        <f t="shared" si="11"/>
        <v>37.25</v>
      </c>
      <c r="X19" s="56">
        <f t="shared" si="13"/>
        <v>73.25</v>
      </c>
      <c r="Y19" s="78">
        <v>7</v>
      </c>
    </row>
    <row r="20" spans="2:25" ht="20.25" customHeight="1" thickBot="1">
      <c r="B20" s="79">
        <v>10</v>
      </c>
      <c r="C20" s="37" t="s">
        <v>8</v>
      </c>
      <c r="D20" s="38">
        <v>4</v>
      </c>
      <c r="E20" s="36">
        <v>8</v>
      </c>
      <c r="F20" s="36">
        <v>2</v>
      </c>
      <c r="G20" s="36">
        <v>4</v>
      </c>
      <c r="H20" s="36">
        <v>5</v>
      </c>
      <c r="I20" s="36">
        <v>5</v>
      </c>
      <c r="J20" s="39">
        <f>(H20+I20)</f>
        <v>10</v>
      </c>
      <c r="K20" s="36">
        <v>5</v>
      </c>
      <c r="L20" s="36">
        <v>0</v>
      </c>
      <c r="M20" s="40">
        <f>SUM(D20:L20)-H20-I20</f>
        <v>33</v>
      </c>
      <c r="N20" s="41">
        <f>M20/$M$7</f>
        <v>0.66</v>
      </c>
      <c r="O20" s="42">
        <v>25</v>
      </c>
      <c r="P20" s="42">
        <v>14</v>
      </c>
      <c r="Q20" s="42">
        <v>39</v>
      </c>
      <c r="R20" s="48">
        <f>K20</f>
        <v>5</v>
      </c>
      <c r="S20" s="48">
        <f>F20+G20</f>
        <v>6</v>
      </c>
      <c r="T20" s="49">
        <f>J20</f>
        <v>10</v>
      </c>
      <c r="U20" s="48">
        <f>D20+E20</f>
        <v>12</v>
      </c>
      <c r="V20" s="48">
        <f>L20</f>
        <v>0</v>
      </c>
      <c r="W20" s="49">
        <f>Q20</f>
        <v>39</v>
      </c>
      <c r="X20" s="57">
        <f>SUM(O20:P20,M20)</f>
        <v>72</v>
      </c>
      <c r="Y20" s="80">
        <v>7</v>
      </c>
    </row>
    <row r="21" spans="2:25" s="1" customFormat="1" ht="20.25" customHeight="1" thickBot="1">
      <c r="B21" s="79">
        <v>9</v>
      </c>
      <c r="C21" s="125" t="s">
        <v>22</v>
      </c>
      <c r="D21" s="126">
        <v>4</v>
      </c>
      <c r="E21" s="127">
        <v>7</v>
      </c>
      <c r="F21" s="36">
        <v>2</v>
      </c>
      <c r="G21" s="36">
        <v>6</v>
      </c>
      <c r="H21" s="36">
        <v>5</v>
      </c>
      <c r="I21" s="36">
        <v>5</v>
      </c>
      <c r="J21" s="39">
        <f>(H21+I21)</f>
        <v>10</v>
      </c>
      <c r="K21" s="36">
        <v>5</v>
      </c>
      <c r="L21" s="36">
        <v>5</v>
      </c>
      <c r="M21" s="40">
        <f>SUM(D21:L21)-H21-I21</f>
        <v>39</v>
      </c>
      <c r="N21" s="41">
        <f>M21/$M$7</f>
        <v>0.78</v>
      </c>
      <c r="O21" s="42">
        <v>17</v>
      </c>
      <c r="P21" s="42">
        <v>15</v>
      </c>
      <c r="Q21" s="42">
        <f>SUM(O21:P21)</f>
        <v>32</v>
      </c>
      <c r="R21" s="48">
        <f>K21</f>
        <v>5</v>
      </c>
      <c r="S21" s="48">
        <f>F21+G21</f>
        <v>8</v>
      </c>
      <c r="T21" s="49">
        <f>J21</f>
        <v>10</v>
      </c>
      <c r="U21" s="48">
        <f>D21+E21</f>
        <v>11</v>
      </c>
      <c r="V21" s="48">
        <f>L21</f>
        <v>5</v>
      </c>
      <c r="W21" s="49">
        <f>Q21</f>
        <v>32</v>
      </c>
      <c r="X21" s="57">
        <f>SUM(O21:P21,M21)</f>
        <v>71</v>
      </c>
      <c r="Y21" s="80">
        <v>7</v>
      </c>
    </row>
    <row r="22" spans="2:25" s="1" customFormat="1" ht="26.25">
      <c r="B22" s="77">
        <v>13</v>
      </c>
      <c r="C22" s="28" t="s">
        <v>17</v>
      </c>
      <c r="D22" s="34">
        <v>6</v>
      </c>
      <c r="E22" s="29">
        <v>8</v>
      </c>
      <c r="F22" s="29">
        <v>3</v>
      </c>
      <c r="G22" s="29">
        <v>4</v>
      </c>
      <c r="H22" s="29">
        <v>5</v>
      </c>
      <c r="I22" s="29">
        <v>4</v>
      </c>
      <c r="J22" s="30">
        <f t="shared" si="10"/>
        <v>9</v>
      </c>
      <c r="K22" s="29">
        <v>5</v>
      </c>
      <c r="L22" s="29">
        <v>0</v>
      </c>
      <c r="M22" s="31">
        <f t="shared" si="0"/>
        <v>35</v>
      </c>
      <c r="N22" s="32">
        <f t="shared" si="1"/>
        <v>0.7</v>
      </c>
      <c r="O22" s="33">
        <v>19</v>
      </c>
      <c r="P22" s="33">
        <v>15</v>
      </c>
      <c r="Q22" s="33">
        <f t="shared" si="12"/>
        <v>34</v>
      </c>
      <c r="R22" s="46">
        <f t="shared" si="4"/>
        <v>5</v>
      </c>
      <c r="S22" s="46">
        <f t="shared" si="5"/>
        <v>7</v>
      </c>
      <c r="T22" s="47">
        <f t="shared" si="6"/>
        <v>9</v>
      </c>
      <c r="U22" s="46">
        <f t="shared" si="7"/>
        <v>14</v>
      </c>
      <c r="V22" s="46">
        <f t="shared" si="8"/>
        <v>0</v>
      </c>
      <c r="W22" s="47">
        <f t="shared" si="11"/>
        <v>34</v>
      </c>
      <c r="X22" s="56">
        <f t="shared" si="13"/>
        <v>69</v>
      </c>
      <c r="Y22" s="78">
        <v>7</v>
      </c>
    </row>
    <row r="23" spans="2:25" s="1" customFormat="1" ht="26.25">
      <c r="B23" s="77">
        <v>14</v>
      </c>
      <c r="C23" s="28" t="s">
        <v>20</v>
      </c>
      <c r="D23" s="34">
        <v>6</v>
      </c>
      <c r="E23" s="29">
        <v>8</v>
      </c>
      <c r="F23" s="29">
        <v>2</v>
      </c>
      <c r="G23" s="29">
        <v>3</v>
      </c>
      <c r="H23" s="29">
        <v>5</v>
      </c>
      <c r="I23" s="29">
        <v>5</v>
      </c>
      <c r="J23" s="30">
        <f t="shared" si="10"/>
        <v>10</v>
      </c>
      <c r="K23" s="29">
        <v>5</v>
      </c>
      <c r="L23" s="29">
        <v>0</v>
      </c>
      <c r="M23" s="31">
        <f t="shared" si="0"/>
        <v>34</v>
      </c>
      <c r="N23" s="32">
        <f t="shared" si="1"/>
        <v>0.68</v>
      </c>
      <c r="O23" s="33">
        <v>16</v>
      </c>
      <c r="P23" s="33">
        <v>12</v>
      </c>
      <c r="Q23" s="33">
        <f t="shared" si="12"/>
        <v>28</v>
      </c>
      <c r="R23" s="46">
        <f t="shared" si="4"/>
        <v>5</v>
      </c>
      <c r="S23" s="46">
        <f t="shared" si="5"/>
        <v>5</v>
      </c>
      <c r="T23" s="47">
        <f t="shared" si="6"/>
        <v>10</v>
      </c>
      <c r="U23" s="46">
        <f t="shared" si="7"/>
        <v>14</v>
      </c>
      <c r="V23" s="46">
        <f t="shared" si="8"/>
        <v>0</v>
      </c>
      <c r="W23" s="47">
        <f t="shared" si="11"/>
        <v>28</v>
      </c>
      <c r="X23" s="56">
        <f aca="true" t="shared" si="14" ref="X23:X28">SUM(O23:P23,M23)</f>
        <v>62</v>
      </c>
      <c r="Y23" s="78">
        <v>6</v>
      </c>
    </row>
    <row r="24" spans="2:25" ht="20.25" customHeight="1">
      <c r="B24" s="137">
        <v>19</v>
      </c>
      <c r="C24" s="138" t="s">
        <v>13</v>
      </c>
      <c r="D24" s="139">
        <v>3</v>
      </c>
      <c r="E24" s="139">
        <v>8</v>
      </c>
      <c r="F24" s="139">
        <v>2</v>
      </c>
      <c r="G24" s="139">
        <v>5</v>
      </c>
      <c r="H24" s="139">
        <v>5</v>
      </c>
      <c r="I24" s="139">
        <v>5</v>
      </c>
      <c r="J24" s="140">
        <f>(H24+I24)</f>
        <v>10</v>
      </c>
      <c r="K24" s="139">
        <v>5</v>
      </c>
      <c r="L24" s="139">
        <v>0</v>
      </c>
      <c r="M24" s="141">
        <f>SUM(D24:L24)-H24-I24</f>
        <v>33</v>
      </c>
      <c r="N24" s="142">
        <f>M24/$M$7</f>
        <v>0.66</v>
      </c>
      <c r="O24" s="143">
        <v>10</v>
      </c>
      <c r="P24" s="143">
        <v>18</v>
      </c>
      <c r="Q24" s="143">
        <v>28</v>
      </c>
      <c r="R24" s="144">
        <f>K24</f>
        <v>5</v>
      </c>
      <c r="S24" s="144">
        <f>F24+G24</f>
        <v>7</v>
      </c>
      <c r="T24" s="145">
        <f>J24</f>
        <v>10</v>
      </c>
      <c r="U24" s="144">
        <f>D24+E24</f>
        <v>11</v>
      </c>
      <c r="V24" s="144">
        <f>L24</f>
        <v>0</v>
      </c>
      <c r="W24" s="144"/>
      <c r="X24" s="146">
        <f>SUM(O24:P24,M24)</f>
        <v>61</v>
      </c>
      <c r="Y24" s="147">
        <v>6</v>
      </c>
    </row>
    <row r="25" spans="2:25" ht="20.25" customHeight="1">
      <c r="B25" s="128">
        <v>22</v>
      </c>
      <c r="C25" s="129" t="s">
        <v>26</v>
      </c>
      <c r="D25" s="130">
        <v>5</v>
      </c>
      <c r="E25" s="131">
        <v>8</v>
      </c>
      <c r="F25" s="131">
        <v>2</v>
      </c>
      <c r="G25" s="131">
        <v>3</v>
      </c>
      <c r="H25" s="131">
        <v>5</v>
      </c>
      <c r="I25" s="131">
        <v>5</v>
      </c>
      <c r="J25" s="132">
        <f t="shared" si="10"/>
        <v>10</v>
      </c>
      <c r="K25" s="131">
        <v>5</v>
      </c>
      <c r="L25" s="131">
        <v>0</v>
      </c>
      <c r="M25" s="105">
        <f t="shared" si="0"/>
        <v>33</v>
      </c>
      <c r="N25" s="133">
        <f t="shared" si="1"/>
        <v>0.66</v>
      </c>
      <c r="O25" s="108"/>
      <c r="P25" s="108"/>
      <c r="Q25" s="108"/>
      <c r="R25" s="134">
        <f t="shared" si="4"/>
        <v>5</v>
      </c>
      <c r="S25" s="134">
        <f t="shared" si="5"/>
        <v>5</v>
      </c>
      <c r="T25" s="111">
        <f t="shared" si="6"/>
        <v>10</v>
      </c>
      <c r="U25" s="134">
        <f t="shared" si="7"/>
        <v>13</v>
      </c>
      <c r="V25" s="134">
        <f t="shared" si="8"/>
        <v>0</v>
      </c>
      <c r="W25" s="111">
        <f t="shared" si="11"/>
        <v>0</v>
      </c>
      <c r="X25" s="112">
        <f t="shared" si="14"/>
        <v>33</v>
      </c>
      <c r="Y25" s="113"/>
    </row>
    <row r="26" spans="2:25" s="1" customFormat="1" ht="20.25" customHeight="1">
      <c r="B26" s="81">
        <v>21</v>
      </c>
      <c r="C26" s="4" t="s">
        <v>24</v>
      </c>
      <c r="D26" s="59">
        <v>3</v>
      </c>
      <c r="E26" s="12">
        <v>6</v>
      </c>
      <c r="F26" s="12">
        <v>2</v>
      </c>
      <c r="G26" s="12">
        <v>5</v>
      </c>
      <c r="H26" s="12">
        <v>5</v>
      </c>
      <c r="I26" s="12">
        <v>3</v>
      </c>
      <c r="J26" s="24">
        <f>(H26+I26)</f>
        <v>8</v>
      </c>
      <c r="K26" s="12">
        <v>4</v>
      </c>
      <c r="L26" s="12">
        <v>5</v>
      </c>
      <c r="M26" s="25">
        <f>SUM(D26:L26)-H26-I26</f>
        <v>33</v>
      </c>
      <c r="N26" s="18">
        <f>M26/$M$7</f>
        <v>0.66</v>
      </c>
      <c r="O26" s="13"/>
      <c r="P26" s="13"/>
      <c r="Q26" s="13"/>
      <c r="R26" s="50">
        <f>K26</f>
        <v>4</v>
      </c>
      <c r="S26" s="50">
        <f>F26+G26</f>
        <v>7</v>
      </c>
      <c r="T26" s="51">
        <f>J26</f>
        <v>8</v>
      </c>
      <c r="U26" s="50">
        <f>D26+E26</f>
        <v>9</v>
      </c>
      <c r="V26" s="50">
        <f>L26</f>
        <v>5</v>
      </c>
      <c r="W26" s="50"/>
      <c r="X26" s="58">
        <f t="shared" si="14"/>
        <v>33</v>
      </c>
      <c r="Y26" s="82"/>
    </row>
    <row r="27" spans="2:25" s="20" customFormat="1" ht="20.25" customHeight="1">
      <c r="B27" s="83">
        <v>16</v>
      </c>
      <c r="C27" s="5" t="s">
        <v>32</v>
      </c>
      <c r="D27" s="21">
        <v>3</v>
      </c>
      <c r="E27" s="3">
        <v>7</v>
      </c>
      <c r="F27" s="3">
        <v>2</v>
      </c>
      <c r="G27" s="3">
        <v>5</v>
      </c>
      <c r="H27" s="3">
        <v>5</v>
      </c>
      <c r="I27" s="3">
        <v>4</v>
      </c>
      <c r="J27" s="23">
        <f t="shared" si="10"/>
        <v>9</v>
      </c>
      <c r="K27" s="3">
        <v>5</v>
      </c>
      <c r="L27" s="3">
        <v>0</v>
      </c>
      <c r="M27" s="26">
        <f t="shared" si="0"/>
        <v>31</v>
      </c>
      <c r="N27" s="6">
        <f t="shared" si="1"/>
        <v>0.62</v>
      </c>
      <c r="O27" s="7"/>
      <c r="P27" s="27"/>
      <c r="Q27" s="7"/>
      <c r="R27" s="53">
        <f t="shared" si="4"/>
        <v>5</v>
      </c>
      <c r="S27" s="53">
        <f t="shared" si="5"/>
        <v>7</v>
      </c>
      <c r="T27" s="54">
        <f t="shared" si="6"/>
        <v>9</v>
      </c>
      <c r="U27" s="53">
        <f t="shared" si="7"/>
        <v>10</v>
      </c>
      <c r="V27" s="53">
        <f t="shared" si="8"/>
        <v>0</v>
      </c>
      <c r="W27" s="52">
        <f t="shared" si="11"/>
        <v>0</v>
      </c>
      <c r="X27" s="58">
        <f t="shared" si="14"/>
        <v>31</v>
      </c>
      <c r="Y27" s="84"/>
    </row>
    <row r="28" spans="2:25" s="1" customFormat="1" ht="20.25" customHeight="1">
      <c r="B28" s="100">
        <v>17</v>
      </c>
      <c r="C28" s="101" t="s">
        <v>34</v>
      </c>
      <c r="D28" s="102">
        <v>5</v>
      </c>
      <c r="E28" s="103">
        <v>5</v>
      </c>
      <c r="F28" s="102">
        <v>2</v>
      </c>
      <c r="G28" s="102">
        <v>4</v>
      </c>
      <c r="H28" s="102">
        <v>5</v>
      </c>
      <c r="I28" s="102">
        <v>5</v>
      </c>
      <c r="J28" s="104">
        <f t="shared" si="10"/>
        <v>10</v>
      </c>
      <c r="K28" s="102">
        <v>5</v>
      </c>
      <c r="L28" s="102">
        <v>0</v>
      </c>
      <c r="M28" s="105">
        <f t="shared" si="0"/>
        <v>31</v>
      </c>
      <c r="N28" s="106">
        <f t="shared" si="1"/>
        <v>0.62</v>
      </c>
      <c r="O28" s="107"/>
      <c r="P28" s="108"/>
      <c r="Q28" s="107"/>
      <c r="R28" s="109">
        <f t="shared" si="4"/>
        <v>5</v>
      </c>
      <c r="S28" s="109">
        <f t="shared" si="5"/>
        <v>6</v>
      </c>
      <c r="T28" s="110">
        <f t="shared" si="6"/>
        <v>10</v>
      </c>
      <c r="U28" s="109">
        <f t="shared" si="7"/>
        <v>10</v>
      </c>
      <c r="V28" s="109">
        <f t="shared" si="8"/>
        <v>0</v>
      </c>
      <c r="W28" s="111">
        <f t="shared" si="11"/>
        <v>0</v>
      </c>
      <c r="X28" s="112">
        <f t="shared" si="14"/>
        <v>31</v>
      </c>
      <c r="Y28" s="113"/>
    </row>
    <row r="29" spans="2:25" s="1" customFormat="1" ht="20.25" customHeight="1">
      <c r="B29" s="85">
        <v>11</v>
      </c>
      <c r="C29" s="61" t="s">
        <v>14</v>
      </c>
      <c r="D29" s="60">
        <v>0</v>
      </c>
      <c r="E29" s="60">
        <v>0</v>
      </c>
      <c r="F29" s="60">
        <v>3</v>
      </c>
      <c r="G29" s="60"/>
      <c r="H29" s="60">
        <v>0</v>
      </c>
      <c r="I29" s="60">
        <v>3</v>
      </c>
      <c r="J29" s="62">
        <f t="shared" si="10"/>
        <v>3</v>
      </c>
      <c r="K29" s="60">
        <v>2</v>
      </c>
      <c r="L29" s="60">
        <v>0</v>
      </c>
      <c r="M29" s="63">
        <f t="shared" si="0"/>
        <v>8</v>
      </c>
      <c r="N29" s="64">
        <f t="shared" si="1"/>
        <v>0.16</v>
      </c>
      <c r="O29" s="65"/>
      <c r="P29" s="65"/>
      <c r="Q29" s="65"/>
      <c r="R29" s="66">
        <f t="shared" si="4"/>
        <v>2</v>
      </c>
      <c r="S29" s="66">
        <f t="shared" si="5"/>
        <v>3</v>
      </c>
      <c r="T29" s="67">
        <f t="shared" si="6"/>
        <v>3</v>
      </c>
      <c r="U29" s="66">
        <f t="shared" si="7"/>
        <v>0</v>
      </c>
      <c r="V29" s="66">
        <f t="shared" si="8"/>
        <v>0</v>
      </c>
      <c r="W29" s="66"/>
      <c r="X29" s="68"/>
      <c r="Y29" s="86"/>
    </row>
    <row r="30" spans="2:25" s="1" customFormat="1" ht="20.25" customHeight="1">
      <c r="B30" s="85">
        <v>23</v>
      </c>
      <c r="C30" s="61" t="s">
        <v>25</v>
      </c>
      <c r="D30" s="60">
        <v>0</v>
      </c>
      <c r="E30" s="60">
        <v>0</v>
      </c>
      <c r="F30" s="60">
        <v>0</v>
      </c>
      <c r="G30" s="60"/>
      <c r="H30" s="60">
        <v>0</v>
      </c>
      <c r="I30" s="60">
        <v>2</v>
      </c>
      <c r="J30" s="62">
        <f t="shared" si="10"/>
        <v>2</v>
      </c>
      <c r="K30" s="60">
        <v>0</v>
      </c>
      <c r="L30" s="60">
        <v>0</v>
      </c>
      <c r="M30" s="63">
        <f t="shared" si="0"/>
        <v>2</v>
      </c>
      <c r="N30" s="64">
        <f t="shared" si="1"/>
        <v>0.04</v>
      </c>
      <c r="O30" s="65"/>
      <c r="P30" s="65"/>
      <c r="Q30" s="65"/>
      <c r="R30" s="66">
        <f t="shared" si="4"/>
        <v>0</v>
      </c>
      <c r="S30" s="66">
        <f t="shared" si="5"/>
        <v>0</v>
      </c>
      <c r="T30" s="67">
        <f t="shared" si="6"/>
        <v>2</v>
      </c>
      <c r="U30" s="66">
        <f t="shared" si="7"/>
        <v>0</v>
      </c>
      <c r="V30" s="66">
        <f t="shared" si="8"/>
        <v>0</v>
      </c>
      <c r="W30" s="66"/>
      <c r="X30" s="68"/>
      <c r="Y30" s="86"/>
    </row>
    <row r="31" spans="2:25" s="1" customFormat="1" ht="20.25" customHeight="1" thickBot="1">
      <c r="B31" s="87">
        <v>25</v>
      </c>
      <c r="C31" s="88" t="s">
        <v>9</v>
      </c>
      <c r="D31" s="89">
        <v>0</v>
      </c>
      <c r="E31" s="89">
        <v>0</v>
      </c>
      <c r="F31" s="89">
        <v>0</v>
      </c>
      <c r="G31" s="89"/>
      <c r="H31" s="89">
        <v>0</v>
      </c>
      <c r="I31" s="89">
        <v>0</v>
      </c>
      <c r="J31" s="90">
        <f t="shared" si="10"/>
        <v>0</v>
      </c>
      <c r="K31" s="89">
        <v>0</v>
      </c>
      <c r="L31" s="89">
        <v>0</v>
      </c>
      <c r="M31" s="91">
        <f t="shared" si="0"/>
        <v>0</v>
      </c>
      <c r="N31" s="92">
        <f t="shared" si="1"/>
        <v>0</v>
      </c>
      <c r="O31" s="93"/>
      <c r="P31" s="93"/>
      <c r="Q31" s="93"/>
      <c r="R31" s="94">
        <f t="shared" si="4"/>
        <v>0</v>
      </c>
      <c r="S31" s="94">
        <f t="shared" si="5"/>
        <v>0</v>
      </c>
      <c r="T31" s="95">
        <f t="shared" si="6"/>
        <v>0</v>
      </c>
      <c r="U31" s="94">
        <f t="shared" si="7"/>
        <v>0</v>
      </c>
      <c r="V31" s="94">
        <f t="shared" si="8"/>
        <v>0</v>
      </c>
      <c r="W31" s="94"/>
      <c r="X31" s="96"/>
      <c r="Y31" s="97"/>
    </row>
    <row r="32" ht="20.25">
      <c r="C32" s="15"/>
    </row>
    <row r="33" ht="20.25">
      <c r="C33" s="17"/>
    </row>
  </sheetData>
  <mergeCells count="2">
    <mergeCell ref="C3:N3"/>
    <mergeCell ref="C1:N1"/>
  </mergeCells>
  <printOptions horizontalCentered="1" verticalCentered="1"/>
  <pageMargins left="0.15" right="0.23" top="0.15748031496062992" bottom="0.14" header="0.15748031496062992" footer="0.1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Miroslav</cp:lastModifiedBy>
  <cp:lastPrinted>2009-10-07T08:33:37Z</cp:lastPrinted>
  <dcterms:created xsi:type="dcterms:W3CDTF">2008-11-19T20:59:51Z</dcterms:created>
  <dcterms:modified xsi:type="dcterms:W3CDTF">2009-10-07T08:35:11Z</dcterms:modified>
  <cp:category/>
  <cp:version/>
  <cp:contentType/>
  <cp:contentStatus/>
</cp:coreProperties>
</file>